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5480" windowHeight="7485" activeTab="3"/>
  </bookViews>
  <sheets>
    <sheet name="T1 Sum" sheetId="1" r:id="rId1"/>
    <sheet name="T2 by Season" sheetId="2" r:id="rId2"/>
    <sheet name="T3 by Year" sheetId="3" r:id="rId3"/>
    <sheet name="T4 All Data" sheetId="4" r:id="rId4"/>
  </sheets>
  <definedNames>
    <definedName name="_xlnm.Print_Area" localSheetId="0">'T1 Sum'!$A$1:$J$23</definedName>
    <definedName name="_xlnm.Print_Area" localSheetId="2">'T3 by Year'!$A$1:$M$63</definedName>
    <definedName name="_xlnm.Print_Titles" localSheetId="0">'T1 Sum'!$1:$5</definedName>
    <definedName name="_xlnm.Print_Titles" localSheetId="1">'T2 by Season'!$1:$5</definedName>
    <definedName name="_xlnm.Print_Titles" localSheetId="2">'T3 by Year'!$1:$5</definedName>
    <definedName name="_xlnm.Print_Titles" localSheetId="3">'T4 All Data'!$1:$6</definedName>
  </definedNames>
  <calcPr fullCalcOnLoad="1"/>
</workbook>
</file>

<file path=xl/sharedStrings.xml><?xml version="1.0" encoding="utf-8"?>
<sst xmlns="http://schemas.openxmlformats.org/spreadsheetml/2006/main" count="1627" uniqueCount="524">
  <si>
    <t>Sulawesi</t>
  </si>
  <si>
    <t xml:space="preserve">(D) = Dry Season,  (W) =  Wet Season </t>
  </si>
  <si>
    <t>*2 = Dry unhusked rice (14% moisture content)</t>
  </si>
  <si>
    <t>SRI Area (ha)</t>
  </si>
  <si>
    <t>Increase</t>
  </si>
  <si>
    <t>Bali &amp; Nusa Tenggara</t>
  </si>
  <si>
    <t xml:space="preserve">  Dry Season</t>
  </si>
  <si>
    <t xml:space="preserve">  Wet Season</t>
  </si>
  <si>
    <t xml:space="preserve">  DISIMP</t>
  </si>
  <si>
    <t xml:space="preserve"> &gt; Test plot results for SRI</t>
  </si>
  <si>
    <t>2004/05</t>
  </si>
  <si>
    <t xml:space="preserve">(D) = Dry Season,  (W) = Wet Season </t>
  </si>
  <si>
    <t>Variety of Rice</t>
  </si>
  <si>
    <t>SRI</t>
  </si>
  <si>
    <t>Non SRI</t>
  </si>
  <si>
    <t>Ciherang</t>
  </si>
  <si>
    <t>IR-64</t>
  </si>
  <si>
    <t>Lombok Island</t>
  </si>
  <si>
    <t>Sumbawa Island</t>
  </si>
  <si>
    <t>Cilosari</t>
  </si>
  <si>
    <t>Cigeulis</t>
  </si>
  <si>
    <t>IR 64</t>
  </si>
  <si>
    <t>Total / Average</t>
  </si>
  <si>
    <t>B.</t>
  </si>
  <si>
    <t>A.</t>
  </si>
  <si>
    <t>Timor Island</t>
  </si>
  <si>
    <t>Flores Island</t>
  </si>
  <si>
    <t>C.</t>
  </si>
  <si>
    <t>Sumba Island</t>
  </si>
  <si>
    <t>Bali</t>
  </si>
  <si>
    <t>Long Ping hybrid</t>
  </si>
  <si>
    <t>Ciherang and Ruslin</t>
  </si>
  <si>
    <t>Mamberamo</t>
  </si>
  <si>
    <t>Name of District (Kabupaten)</t>
  </si>
  <si>
    <t>Central Lombok</t>
  </si>
  <si>
    <t>West Lombok</t>
  </si>
  <si>
    <t>East Lombok</t>
  </si>
  <si>
    <t>Sumbawa</t>
  </si>
  <si>
    <t>West Sumbawa</t>
  </si>
  <si>
    <t>Bima</t>
  </si>
  <si>
    <t>Kupang</t>
  </si>
  <si>
    <t>Belu</t>
  </si>
  <si>
    <t>East Sumba</t>
  </si>
  <si>
    <t>Wajo</t>
  </si>
  <si>
    <t>Ciliwung</t>
  </si>
  <si>
    <t>Bone</t>
  </si>
  <si>
    <t>Jeneponto</t>
  </si>
  <si>
    <t>Membramo</t>
  </si>
  <si>
    <t>Barru</t>
  </si>
  <si>
    <t>Cisantana</t>
  </si>
  <si>
    <t>Pinrang</t>
  </si>
  <si>
    <t>Diasuci</t>
  </si>
  <si>
    <t>Sinjai</t>
  </si>
  <si>
    <t>Bantaeng</t>
  </si>
  <si>
    <t>Pangkep</t>
  </si>
  <si>
    <t>Karaopa -1</t>
  </si>
  <si>
    <t>Morowali</t>
  </si>
  <si>
    <t>Karaopa -3</t>
  </si>
  <si>
    <t>Ciliwung&amp;Cisantana</t>
  </si>
  <si>
    <t>Karaopa -4</t>
  </si>
  <si>
    <t>Sinorang -1</t>
  </si>
  <si>
    <t>Luwuk Banggai</t>
  </si>
  <si>
    <t>Cisantana&amp;Ciliwung</t>
  </si>
  <si>
    <t>Sinorang -2</t>
  </si>
  <si>
    <t>Sinorang -3</t>
  </si>
  <si>
    <t>Sinorang -4</t>
  </si>
  <si>
    <t>Parigi Moutong</t>
  </si>
  <si>
    <t>Situ Bagendit</t>
  </si>
  <si>
    <t>Donggala</t>
  </si>
  <si>
    <t>IR 66 &amp; Ciliwung</t>
  </si>
  <si>
    <t>Bolaang Mongondow</t>
  </si>
  <si>
    <t>Gorontalo</t>
  </si>
  <si>
    <t>Pohuwato</t>
  </si>
  <si>
    <t>Paddy planting decreased due to water shortage</t>
  </si>
  <si>
    <t>Remarks</t>
  </si>
  <si>
    <t>West Nusa Tenggara</t>
  </si>
  <si>
    <t>East Nusa Tenggara</t>
  </si>
  <si>
    <t xml:space="preserve">South Sulawesi </t>
  </si>
  <si>
    <t>Central Sulawesi</t>
  </si>
  <si>
    <t xml:space="preserve">Southeast Sulawesi </t>
  </si>
  <si>
    <t xml:space="preserve">North Sulawesi </t>
  </si>
  <si>
    <t>Gorontalo</t>
  </si>
  <si>
    <t>DS</t>
  </si>
  <si>
    <t>2002/03</t>
  </si>
  <si>
    <t>WS</t>
  </si>
  <si>
    <t>2003/04</t>
  </si>
  <si>
    <t>2004/05</t>
  </si>
  <si>
    <t>2005/06</t>
  </si>
  <si>
    <t xml:space="preserve">Remarks: </t>
  </si>
  <si>
    <t>2003</t>
  </si>
  <si>
    <t>2004</t>
  </si>
  <si>
    <t>Grand Total / Average</t>
  </si>
  <si>
    <t>Table A-3</t>
  </si>
  <si>
    <t>Cropping Season</t>
  </si>
  <si>
    <t>Year</t>
  </si>
  <si>
    <t>Awo -1</t>
  </si>
  <si>
    <t>Awo -2</t>
  </si>
  <si>
    <t>Awo -3</t>
  </si>
  <si>
    <t>Salomekko -1</t>
  </si>
  <si>
    <t>Salomekko -2</t>
  </si>
  <si>
    <t>Salomekko -3</t>
  </si>
  <si>
    <t>Salomekko -4</t>
  </si>
  <si>
    <t>Kelara Karalloe -1</t>
  </si>
  <si>
    <t>Kelara Karalloe -2</t>
  </si>
  <si>
    <t>Kelara Karalloe -3</t>
  </si>
  <si>
    <t>Kelara Karalloe -4</t>
  </si>
  <si>
    <t>Kelara Karalloe -5</t>
  </si>
  <si>
    <t>Kiru Kiru -1</t>
  </si>
  <si>
    <t>Kiru Kiru -2</t>
  </si>
  <si>
    <t>Kiru Kiru -3</t>
  </si>
  <si>
    <t>Sadang -1</t>
  </si>
  <si>
    <t>Sadang -2</t>
  </si>
  <si>
    <t>Sadang -3</t>
  </si>
  <si>
    <t>Sadang -4</t>
  </si>
  <si>
    <t>Sadang -5</t>
  </si>
  <si>
    <t>Lanrae -1</t>
  </si>
  <si>
    <t>Lanrae -2</t>
  </si>
  <si>
    <t>Kalamisu -1</t>
  </si>
  <si>
    <t>Bantaeng GW -1</t>
  </si>
  <si>
    <t>Tabo Tabo -1</t>
  </si>
  <si>
    <t>Tabo Tabo -2</t>
  </si>
  <si>
    <t>Paddy Yield (t/ha)*1</t>
  </si>
  <si>
    <t>Farmers (nos)</t>
  </si>
  <si>
    <t>Increase</t>
  </si>
  <si>
    <t>Year 2002/03</t>
  </si>
  <si>
    <t>Year 2003</t>
  </si>
  <si>
    <t>Year 2003/04</t>
  </si>
  <si>
    <t>Year 2004</t>
  </si>
  <si>
    <t>Year 2004/05</t>
  </si>
  <si>
    <t>Year 2005</t>
  </si>
  <si>
    <t>Year 2005/06</t>
  </si>
  <si>
    <t xml:space="preserve">  Note: </t>
  </si>
  <si>
    <t>Pekatan -1</t>
  </si>
  <si>
    <t>Gegutu -1</t>
  </si>
  <si>
    <t>Production</t>
  </si>
  <si>
    <t>Tiu Kulit -2</t>
  </si>
  <si>
    <t>2002</t>
  </si>
  <si>
    <t>2002/03</t>
  </si>
  <si>
    <t>Tiu Kulit -3</t>
  </si>
  <si>
    <t>Tiu Kulit -4</t>
  </si>
  <si>
    <t>Tiu Kulit -5</t>
  </si>
  <si>
    <t>Tiu Kulit -6</t>
  </si>
  <si>
    <t>Pelaparado (Pelaria) -2</t>
  </si>
  <si>
    <t>Non Technical Irrigation -1</t>
  </si>
  <si>
    <t>Cigeulis</t>
  </si>
  <si>
    <t xml:space="preserve">2005/06 </t>
  </si>
  <si>
    <t xml:space="preserve">2004/05 </t>
  </si>
  <si>
    <t>Table A-2</t>
  </si>
  <si>
    <t xml:space="preserve">  Note: </t>
  </si>
  <si>
    <t xml:space="preserve"> &gt; Test plot results for SRI</t>
  </si>
  <si>
    <t>Province</t>
  </si>
  <si>
    <t>Decentralized Irrigation System Improvement Project in Eastern Region of Indonesia (JBIC Loan IP-509)</t>
  </si>
  <si>
    <t>SRI Area      (ha)</t>
  </si>
  <si>
    <t>Cropping        Season *1</t>
  </si>
  <si>
    <t>Kosinggolan -1</t>
  </si>
  <si>
    <t>Kosinggolan -2</t>
  </si>
  <si>
    <t>Dry unhusked rice (14% moisture content)</t>
  </si>
  <si>
    <t>Tilong -1</t>
  </si>
  <si>
    <t>Tilong -2</t>
  </si>
  <si>
    <t>Bena -1</t>
  </si>
  <si>
    <t>Bena -2</t>
  </si>
  <si>
    <t>2005/06</t>
  </si>
  <si>
    <t>Bena -3</t>
  </si>
  <si>
    <t>Malaka -1</t>
  </si>
  <si>
    <t>Malaka -2</t>
  </si>
  <si>
    <t>Tuatuka -1</t>
  </si>
  <si>
    <t>Manikin -1</t>
  </si>
  <si>
    <t>Oebobo -1</t>
  </si>
  <si>
    <t>Ponu-Fatuoni GW -1</t>
  </si>
  <si>
    <t>Wae Dingin -1</t>
  </si>
  <si>
    <t>Wae Dingin -2</t>
  </si>
  <si>
    <t>Wae Mantar -1</t>
  </si>
  <si>
    <t>Wae Nawu -1</t>
  </si>
  <si>
    <t>Muni -1</t>
  </si>
  <si>
    <t>Mautenda -1</t>
  </si>
  <si>
    <t>Mautenda -2</t>
  </si>
  <si>
    <t>Mautenda -3</t>
  </si>
  <si>
    <t>Kambaniru -1</t>
  </si>
  <si>
    <t>Kambaniru -2</t>
  </si>
  <si>
    <t>Kondamara -1</t>
  </si>
  <si>
    <t>Kabaru -1</t>
  </si>
  <si>
    <t xml:space="preserve"> East Nusa Tenggara</t>
  </si>
  <si>
    <t>East Sumba</t>
  </si>
  <si>
    <t>Manggarai</t>
  </si>
  <si>
    <t>IR-64</t>
  </si>
  <si>
    <t>Kupang</t>
  </si>
  <si>
    <t>Ciherang</t>
  </si>
  <si>
    <t>Urea</t>
  </si>
  <si>
    <t>SP36</t>
  </si>
  <si>
    <t>KCL</t>
  </si>
  <si>
    <t>30 x 30</t>
  </si>
  <si>
    <t>30 x 30</t>
  </si>
  <si>
    <t>25 x 25</t>
  </si>
  <si>
    <t>27.5 x 27.5</t>
  </si>
  <si>
    <t>27 x 27</t>
  </si>
  <si>
    <t>Name of Scheme by Province</t>
  </si>
  <si>
    <t>*1 =</t>
  </si>
  <si>
    <t>*3 =</t>
  </si>
  <si>
    <t>*4 =</t>
  </si>
  <si>
    <t>In 2006, paddy area by SRI was much reduced due to water shortage caued by damage of main canal.</t>
  </si>
  <si>
    <t>SRI</t>
  </si>
  <si>
    <t xml:space="preserve">Non SRI </t>
  </si>
  <si>
    <t>( cm x cm )</t>
  </si>
  <si>
    <t>Transplanting Spacing</t>
  </si>
  <si>
    <t>( day )</t>
  </si>
  <si>
    <t>Cropping      Season *1</t>
  </si>
  <si>
    <t>Table A-4</t>
  </si>
  <si>
    <t>DI. Tabanan</t>
  </si>
  <si>
    <t>Tabanan</t>
  </si>
  <si>
    <t>2006</t>
  </si>
  <si>
    <t>Ciherang, Intani II, Diah Suci, Cigeulis, Cibagendit, Cibogo</t>
  </si>
  <si>
    <t>DI. Karangasem</t>
  </si>
  <si>
    <t>Karangasem</t>
  </si>
  <si>
    <t>DI. Gianyar</t>
  </si>
  <si>
    <t>Gianyar</t>
  </si>
  <si>
    <t>A.</t>
  </si>
  <si>
    <t>Jurang Sate Upper -1</t>
  </si>
  <si>
    <t>Jurang Sate Upper -2</t>
  </si>
  <si>
    <t>Jurang Sate Upper -3</t>
  </si>
  <si>
    <t>Ciherang, Ciliwung</t>
  </si>
  <si>
    <t>Jurang Sate Upper -4</t>
  </si>
  <si>
    <t>Ciherang, Cimelati, Ciugelis</t>
  </si>
  <si>
    <t>Jurang Sate Lower -1</t>
  </si>
  <si>
    <t>Jurang Sate Lower -2</t>
  </si>
  <si>
    <t>Jurang Sate Lower -3</t>
  </si>
  <si>
    <t>Ciherang, Cimelati, Cilosari</t>
  </si>
  <si>
    <t>Jurang Batu -1</t>
  </si>
  <si>
    <t>Jurang Batu -2</t>
  </si>
  <si>
    <t>Jurang Batu -3</t>
  </si>
  <si>
    <t>Ciherang, Ciliwung, Cibogo</t>
  </si>
  <si>
    <t>Jurang Batu -4</t>
  </si>
  <si>
    <t>Mujur -1</t>
  </si>
  <si>
    <t>Mujur -2</t>
  </si>
  <si>
    <t>Ciherang, Fatmawati</t>
  </si>
  <si>
    <t>Mujur -3</t>
  </si>
  <si>
    <t>Renggung -1</t>
  </si>
  <si>
    <t>Renggung -2</t>
  </si>
  <si>
    <t>Ciherang, Widas</t>
  </si>
  <si>
    <t>Renggung -3</t>
  </si>
  <si>
    <t>Batujai -1</t>
  </si>
  <si>
    <t>Batujai -2</t>
  </si>
  <si>
    <t>Gde Bongoh -1</t>
  </si>
  <si>
    <t>Gde Bongoh -2</t>
  </si>
  <si>
    <t>Gde Bongoh -3</t>
  </si>
  <si>
    <t>Gebong-Pengga -1</t>
  </si>
  <si>
    <t>Gebong-Pengga -2</t>
  </si>
  <si>
    <t>Benjor -1</t>
  </si>
  <si>
    <t>Benjor -2</t>
  </si>
  <si>
    <t>Gerintuk -1</t>
  </si>
  <si>
    <t>Gerintuk -2</t>
  </si>
  <si>
    <t xml:space="preserve">2005/06 </t>
  </si>
  <si>
    <t>Ciherang, Cimelati</t>
  </si>
  <si>
    <t>Gerintuk -3</t>
  </si>
  <si>
    <t>Embung Sepit -1</t>
  </si>
  <si>
    <t>Embung Sepit -2</t>
  </si>
  <si>
    <t>Embung Sepit -3</t>
  </si>
  <si>
    <t>Katon -1</t>
  </si>
  <si>
    <t>Katon -2</t>
  </si>
  <si>
    <t>Parung -1</t>
  </si>
  <si>
    <t>Bisuk Bokah -1</t>
  </si>
  <si>
    <t>Penimbung -1</t>
  </si>
  <si>
    <t>East Lombok -1</t>
  </si>
  <si>
    <t>Sukadana -1</t>
  </si>
  <si>
    <t>Ciherang. IR-64</t>
  </si>
  <si>
    <t>Senyong -1</t>
  </si>
  <si>
    <t>Sugian (Groundwater) -1</t>
  </si>
  <si>
    <t>Tiu Kulit -1</t>
  </si>
  <si>
    <t>Muer -1</t>
  </si>
  <si>
    <t>Batu Bulan Kanan -1</t>
  </si>
  <si>
    <t>Batu Bulan Kanan -2</t>
  </si>
  <si>
    <t>Batu Bulan Kanan -3</t>
  </si>
  <si>
    <t>Batu Bulan Kanan -4</t>
  </si>
  <si>
    <t>Batu Bulan Kanan -5</t>
  </si>
  <si>
    <t>Batu Bulan Kanan -6</t>
  </si>
  <si>
    <t>Batu Bulan Kanan -7</t>
  </si>
  <si>
    <t>Batu Bulan Kiri -1</t>
  </si>
  <si>
    <t>Batu Bulan Kiri -2</t>
  </si>
  <si>
    <t>Batu Bulan Kiri -3</t>
  </si>
  <si>
    <t>Moyo Kanan -1</t>
  </si>
  <si>
    <t>Moyo Kanan -2</t>
  </si>
  <si>
    <t>Moyo Kanan -3</t>
  </si>
  <si>
    <t>Moyo Kiri -1</t>
  </si>
  <si>
    <t>Moyo Kiri -2</t>
  </si>
  <si>
    <t>Moyo Kiri -3</t>
  </si>
  <si>
    <t>Mamak-Kakiang -1</t>
  </si>
  <si>
    <t>Mamak-Kakiang -2</t>
  </si>
  <si>
    <t>Mamak-Kakiang -3</t>
  </si>
  <si>
    <t>Mamak-Kakiang -4</t>
  </si>
  <si>
    <t>Gapit -1</t>
  </si>
  <si>
    <t>Pelaparado (Pelaria) -1</t>
  </si>
  <si>
    <t>Pelaparado (Pelacempaka) -1</t>
  </si>
  <si>
    <t>Pelaparado (Parado) -1</t>
  </si>
  <si>
    <t xml:space="preserve">Timor Tengah Selatan </t>
  </si>
  <si>
    <t>Memberamo</t>
  </si>
  <si>
    <t>Timor Tengah Utara</t>
  </si>
  <si>
    <t>Ciherang and Ruslin</t>
  </si>
  <si>
    <t>Ende</t>
  </si>
  <si>
    <t>IR 64</t>
  </si>
  <si>
    <t>Way Apu Buru/Ciliwung</t>
  </si>
  <si>
    <t xml:space="preserve">2004/05 </t>
  </si>
  <si>
    <t>Ciliwung/Cisantana</t>
  </si>
  <si>
    <t>Karaopa -2</t>
  </si>
  <si>
    <t>Ciliwung,/Cisantana/Cimelati</t>
  </si>
  <si>
    <t>Sausu -1</t>
  </si>
  <si>
    <t>Bella Kumpi -1</t>
  </si>
  <si>
    <t>Biromaru GW -1</t>
  </si>
  <si>
    <t>Biromaru GW -2</t>
  </si>
  <si>
    <t>Biromaru GW -3</t>
  </si>
  <si>
    <t>Wawatobi -1</t>
  </si>
  <si>
    <t>Konawe</t>
  </si>
  <si>
    <t>Cisantana, Cigeulis</t>
  </si>
  <si>
    <t>Wundolako -1</t>
  </si>
  <si>
    <t>Kolaka</t>
  </si>
  <si>
    <t xml:space="preserve"> Southeast Sulawesi</t>
  </si>
  <si>
    <t xml:space="preserve"> Gorontalo</t>
  </si>
  <si>
    <t xml:space="preserve"> North Sulawesi</t>
  </si>
  <si>
    <t xml:space="preserve"> Central Sulawesi</t>
  </si>
  <si>
    <t xml:space="preserve"> South Sulawesi</t>
  </si>
  <si>
    <t xml:space="preserve"> West Nusa Tenggara</t>
  </si>
  <si>
    <t xml:space="preserve"> Bali</t>
  </si>
  <si>
    <t>ZA</t>
  </si>
  <si>
    <t>27x27, 30x30</t>
  </si>
  <si>
    <t>25x25, 30x30</t>
  </si>
  <si>
    <t>Yield Increase</t>
  </si>
  <si>
    <t>Seedlings</t>
  </si>
  <si>
    <t>*8</t>
  </si>
  <si>
    <t>Organic fertilizers (farm yard manure Bokashi) are applied for a part of scheme area.</t>
  </si>
  <si>
    <t>Dry unhusked rice (14% moisture content) = GKG in Indonesia</t>
  </si>
  <si>
    <t>Fertilizer application has been followed the recommendation by provincial agricultural office (Dinas Pertanian)</t>
  </si>
  <si>
    <t>P</t>
  </si>
  <si>
    <t>F</t>
  </si>
  <si>
    <t>D</t>
  </si>
  <si>
    <t>W</t>
  </si>
  <si>
    <t>D</t>
  </si>
  <si>
    <t>D1</t>
  </si>
  <si>
    <t>D2</t>
  </si>
  <si>
    <t>*3</t>
  </si>
  <si>
    <t>*9</t>
  </si>
  <si>
    <t>*9 =</t>
  </si>
  <si>
    <t>Year 2002</t>
  </si>
  <si>
    <t>Year 2006</t>
  </si>
  <si>
    <t>*2 =</t>
  </si>
  <si>
    <t xml:space="preserve">  Bali &amp; Nusa Tenggara</t>
  </si>
  <si>
    <t xml:space="preserve">  Sulawesi</t>
  </si>
  <si>
    <t xml:space="preserve">  Remarks: </t>
  </si>
  <si>
    <t>Paddy Yield by Season</t>
  </si>
  <si>
    <t>50-75</t>
  </si>
  <si>
    <t>200-250</t>
  </si>
  <si>
    <t>*10 =</t>
  </si>
  <si>
    <t>P</t>
  </si>
  <si>
    <t>30 x 30</t>
  </si>
  <si>
    <t>T</t>
  </si>
  <si>
    <t>10-12</t>
  </si>
  <si>
    <t>T</t>
  </si>
  <si>
    <t>C+T</t>
  </si>
  <si>
    <t>8-12</t>
  </si>
  <si>
    <t>C+M+T</t>
  </si>
  <si>
    <t>C+M</t>
  </si>
  <si>
    <t>25 x 25</t>
  </si>
  <si>
    <t>*5 =</t>
  </si>
  <si>
    <t>*6 =</t>
  </si>
  <si>
    <t>*7 =</t>
  </si>
  <si>
    <t>*8 =</t>
  </si>
  <si>
    <t>*11 =</t>
  </si>
  <si>
    <t>*10</t>
  </si>
  <si>
    <t xml:space="preserve">Organic fertilizers was mostly applied during land preparation combined with SP36. For fabricated organic fertilizer is recommanded 350 Kg/ha </t>
  </si>
  <si>
    <t>Method</t>
  </si>
  <si>
    <t>Age</t>
  </si>
  <si>
    <t>Organic</t>
  </si>
  <si>
    <t>P</t>
  </si>
  <si>
    <t>M</t>
  </si>
  <si>
    <t>M+R</t>
  </si>
  <si>
    <t>M+T</t>
  </si>
  <si>
    <t>T+R</t>
  </si>
  <si>
    <t>Malaka -3</t>
  </si>
  <si>
    <t>D</t>
  </si>
  <si>
    <t>Membramo and IR 64</t>
  </si>
  <si>
    <t>W</t>
  </si>
  <si>
    <t>F+P</t>
  </si>
  <si>
    <t>F</t>
  </si>
  <si>
    <t>R</t>
  </si>
  <si>
    <t>F</t>
  </si>
  <si>
    <t>10-12</t>
  </si>
  <si>
    <t>F+P</t>
  </si>
  <si>
    <t>Province</t>
  </si>
  <si>
    <t>Increase         (%)</t>
  </si>
  <si>
    <t>Unit Yield</t>
  </si>
  <si>
    <t>Production</t>
  </si>
  <si>
    <t>(t/ha)</t>
  </si>
  <si>
    <t>(tons)</t>
  </si>
  <si>
    <t>Farmers (nos)</t>
  </si>
  <si>
    <t>Cropping Season *1</t>
  </si>
  <si>
    <t>SRI Area      (ha)</t>
  </si>
  <si>
    <t>Paddy Yield (t/ha) *2</t>
  </si>
  <si>
    <t>Remarks</t>
  </si>
  <si>
    <t>Grand Total / Average</t>
  </si>
  <si>
    <t>Bali</t>
  </si>
  <si>
    <t>Total / Average</t>
  </si>
  <si>
    <t>West Nusa Tenggara</t>
  </si>
  <si>
    <t xml:space="preserve"> &gt; Test Plot results for SRI</t>
  </si>
  <si>
    <t>East Nusa Tenggara</t>
  </si>
  <si>
    <t xml:space="preserve">South Sulawesi </t>
  </si>
  <si>
    <t xml:space="preserve"> &gt; Paddy planting area reduced due to </t>
  </si>
  <si>
    <t>main canal damage for Kerala Karalloe</t>
  </si>
  <si>
    <t>Central Sulawesi</t>
  </si>
  <si>
    <t>Southeast Sulawesi</t>
  </si>
  <si>
    <t>North Sulawesi</t>
  </si>
  <si>
    <t>Gorontalo</t>
  </si>
  <si>
    <r>
      <t xml:space="preserve">Paddy Yield (GKG) </t>
    </r>
    <r>
      <rPr>
        <sz val="10"/>
        <color indexed="16"/>
        <rFont val="Arial Narrow"/>
        <family val="2"/>
      </rPr>
      <t>*2</t>
    </r>
  </si>
  <si>
    <t>Increase</t>
  </si>
  <si>
    <t>Total / Average</t>
  </si>
  <si>
    <t>Total/Average</t>
  </si>
  <si>
    <t>5-10</t>
  </si>
  <si>
    <t>5-10</t>
  </si>
  <si>
    <t>T</t>
  </si>
  <si>
    <t>R</t>
  </si>
  <si>
    <t>M</t>
  </si>
  <si>
    <t>T</t>
  </si>
  <si>
    <t>Production</t>
  </si>
  <si>
    <t>Cisantana, Ciliwung, Cigeulis</t>
  </si>
  <si>
    <t>Nos of Times</t>
  </si>
  <si>
    <t>West Sumbawa -1</t>
  </si>
  <si>
    <t>*12 =</t>
  </si>
  <si>
    <t>*4</t>
  </si>
  <si>
    <t>Irrigation *5</t>
  </si>
  <si>
    <t>Paddy Yield *7</t>
  </si>
  <si>
    <t>*12</t>
  </si>
  <si>
    <t>*9</t>
  </si>
  <si>
    <t>(updated on 28-Feb-2007)</t>
  </si>
  <si>
    <t>Note</t>
  </si>
  <si>
    <t>SRI Farmers         ( nos )</t>
  </si>
  <si>
    <t>SRI Harvest Area</t>
  </si>
  <si>
    <t>Total Area    ( ha )</t>
  </si>
  <si>
    <t xml:space="preserve">Cripping Season:  (D) = Dry Season;  (W) = Wet Season </t>
  </si>
  <si>
    <t>Seeling Method:  (F) = Seeding at nursery field on the corner of main paddy fields;  (P) = Seeding on nursery plate</t>
  </si>
  <si>
    <t>Weeding Method:  (M) = Manual weeding;  (T) = Weding by tools;  (R) = Weeding rotally weeder;  (C) = Weeding by herbicide (chemical)</t>
  </si>
  <si>
    <t>5-7</t>
  </si>
  <si>
    <t>1-2</t>
  </si>
  <si>
    <t>( kg/ha )</t>
  </si>
  <si>
    <t>( t /ha )</t>
  </si>
  <si>
    <t>Amount of Fertilizer Application *6</t>
  </si>
  <si>
    <t>3-4</t>
  </si>
  <si>
    <t>2-3</t>
  </si>
  <si>
    <t>0-2</t>
  </si>
  <si>
    <t>Phonska</t>
  </si>
  <si>
    <t>Ciherang, Cigeulis, Ciliwung</t>
  </si>
  <si>
    <t>Ciherang,Cigeulis</t>
  </si>
  <si>
    <t>1.</t>
  </si>
  <si>
    <t>Bulia -1</t>
  </si>
  <si>
    <t>2004/05</t>
  </si>
  <si>
    <t>Bulia -2</t>
  </si>
  <si>
    <t>Cigeulis, Cibogo</t>
  </si>
  <si>
    <t>Bulia -3</t>
  </si>
  <si>
    <t>Cibogo, Ciherang, Cigeulis, IR 64, IR-80, Way Apo</t>
  </si>
  <si>
    <t>10-14</t>
  </si>
  <si>
    <t>2-3</t>
  </si>
  <si>
    <t>Bulia -4</t>
  </si>
  <si>
    <t>Hunggalua -1</t>
  </si>
  <si>
    <t>Gilirang</t>
  </si>
  <si>
    <t>Hunggalua -2</t>
  </si>
  <si>
    <t xml:space="preserve"> </t>
  </si>
  <si>
    <t>Hunggalua -3</t>
  </si>
  <si>
    <t>Hunggalua -4</t>
  </si>
  <si>
    <t>- ditto -</t>
  </si>
  <si>
    <t>Tolinggula -1</t>
  </si>
  <si>
    <t>Gorontalo Utara</t>
  </si>
  <si>
    <t xml:space="preserve">Cibogo </t>
  </si>
  <si>
    <t>Tolinggula -2</t>
  </si>
  <si>
    <t>Cibogo, Cigeulis</t>
  </si>
  <si>
    <t>Tolinggula -3</t>
  </si>
  <si>
    <t>Tolinggula -4</t>
  </si>
  <si>
    <t>Cibogo, Cigeulis, Way Apo</t>
  </si>
  <si>
    <t>Didingga -1</t>
  </si>
  <si>
    <t>Didingga -2</t>
  </si>
  <si>
    <t>Didingga -3</t>
  </si>
  <si>
    <t>Cibogo, Cigeulis, Ciherang</t>
  </si>
  <si>
    <t>Paguyaman -1</t>
  </si>
  <si>
    <t>Paguyaman -2</t>
  </si>
  <si>
    <t>Gorontalo &amp; Boalemo</t>
  </si>
  <si>
    <t>Taluduyunu -1</t>
  </si>
  <si>
    <t>Mekongga, Sriputih, Situbagendit</t>
  </si>
  <si>
    <t>C+M+T</t>
  </si>
  <si>
    <t>Fertilizer Application per Cropping Season:  (Uea) = Urea;  (SP) =Super Phosphate;  (KCL) = Kalium Chloride;  (ZA) = Ammonium Sulphate;  (Phonska) = Mixed Fertilizer with P-15%, N-15%, K20-15%</t>
  </si>
  <si>
    <t>Ave. *2       ( ha /no )</t>
  </si>
  <si>
    <t>Average land holding size (= SRI area / Number of farmers)</t>
  </si>
  <si>
    <t>2005</t>
  </si>
  <si>
    <t xml:space="preserve"> &gt; Test Plot results for SRI</t>
  </si>
  <si>
    <t>SRI  Harvested Area ( ha )</t>
  </si>
  <si>
    <t>No of SRI Farmers (nos)</t>
  </si>
  <si>
    <t>Ave. Land Holding Size          (ha/farmer)</t>
  </si>
  <si>
    <t xml:space="preserve">  West Nusa Tenggara</t>
  </si>
  <si>
    <t xml:space="preserve">   West Nusa Tenggara</t>
  </si>
  <si>
    <t xml:space="preserve">  South Sulawesi</t>
  </si>
  <si>
    <t xml:space="preserve">  Central Sulawesi</t>
  </si>
  <si>
    <t xml:space="preserve">  Gorontalo</t>
  </si>
  <si>
    <t xml:space="preserve">  East Nusa Tenggara</t>
  </si>
  <si>
    <t xml:space="preserve">  Bali</t>
  </si>
  <si>
    <t xml:space="preserve">  Southeast Sulawesi</t>
  </si>
  <si>
    <t xml:space="preserve">  North Sulawesi</t>
  </si>
  <si>
    <t>Table A-1</t>
  </si>
  <si>
    <t>10-14</t>
  </si>
  <si>
    <t>Weeding</t>
  </si>
  <si>
    <t>GKG = Dry unhusked rice (14% moisture content)</t>
  </si>
  <si>
    <t>*2 =</t>
  </si>
  <si>
    <t>*3 =</t>
  </si>
  <si>
    <t>SRI cultivation method appling unque transplanting method (single, very young seedlings at each hill with sparse planting) and intermittent irrigation</t>
  </si>
  <si>
    <t>Conventional cultivation method appling conventional transplanting (4-5 mature seedlings at each hill with close planting) and continuous irrigation</t>
  </si>
  <si>
    <t>Paddy Yield (dry unhusked rice) *1</t>
  </si>
  <si>
    <t>SRI *2</t>
  </si>
  <si>
    <t>Non SRI *3</t>
  </si>
  <si>
    <t>Irri</t>
  </si>
  <si>
    <t>Non-Irri</t>
  </si>
  <si>
    <t>Irri = irrigation suppy period (day),  Non-Irri = period without irrigation (day).  Intermittent irrigation is applied only for veretative growth stage.</t>
  </si>
  <si>
    <t>Summary of SRI Practices under DISIMP by Province (2002-2006)</t>
  </si>
  <si>
    <t>SRI Practices under DISIMP by Cropping Season (2002 to 2006)</t>
  </si>
  <si>
    <t>SRI Practices under DISIMP by Year  (2002 to 2006)</t>
  </si>
  <si>
    <t>SRI Practices under DISIMP by Activity  Scheme by Season (2002 to 2006)</t>
  </si>
  <si>
    <t>*13 =</t>
  </si>
  <si>
    <t>Yield data of "Non SRI" is from direct seeding method.</t>
  </si>
  <si>
    <t>*13</t>
  </si>
  <si>
    <t>*13</t>
  </si>
  <si>
    <t>*11*13</t>
  </si>
  <si>
    <t>*13</t>
  </si>
  <si>
    <t>(updated on 15-Mar-2007)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</si>
</sst>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Rp&quot;#,##0_);\(&quot;Rp&quot;#,##0\)"/>
    <numFmt numFmtId="185" formatCode="&quot;Rp&quot;#,##0_);[Red]\(&quot;Rp&quot;#,##0\)"/>
    <numFmt numFmtId="186" formatCode="&quot;Rp&quot;#,##0.00_);\(&quot;Rp&quot;#,##0.00\)"/>
    <numFmt numFmtId="187" formatCode="&quot;Rp&quot;#,##0.00_);[Red]\(&quot;Rp&quot;#,##0.00\)"/>
    <numFmt numFmtId="188" formatCode="_(&quot;Rp&quot;* #,##0_);_(&quot;Rp&quot;* \(#,##0\);_(&quot;Rp&quot;* &quot;-&quot;_);_(@_)"/>
    <numFmt numFmtId="189" formatCode="_(&quot;Rp&quot;* #,##0.00_);_(&quot;Rp&quot;* \(#,##0.00\);_(&quot;Rp&quot;* &quot;-&quot;??_);_(@_)"/>
    <numFmt numFmtId="190" formatCode="#,##0_ "/>
    <numFmt numFmtId="191" formatCode="#,##0.00_ "/>
    <numFmt numFmtId="192" formatCode="0.00_ "/>
    <numFmt numFmtId="193" formatCode="0.0"/>
    <numFmt numFmtId="194" formatCode="0.0%"/>
    <numFmt numFmtId="195" formatCode="#,##0.0"/>
    <numFmt numFmtId="196" formatCode="0.00_);[Red]\(0.00\)"/>
    <numFmt numFmtId="197" formatCode="#,##0.0_ "/>
    <numFmt numFmtId="198" formatCode="0&quot;.&quot;"/>
    <numFmt numFmtId="199" formatCode="0&quot;. &quot;"/>
    <numFmt numFmtId="200" formatCode="_(* #,##0_);_(* \(#,##0\);_(* &quot;-&quot;??_);_(@_)"/>
    <numFmt numFmtId="201" formatCode="#,##0.000_ "/>
    <numFmt numFmtId="202" formatCode="0.0_);[Red]\(0.0\)"/>
    <numFmt numFmtId="203" formatCode="_(* #,##0.0_);_(* \(#,##0.0\);_(* &quot;-&quot;?_);_(@_)"/>
    <numFmt numFmtId="204" formatCode="_ * #,##0.0_ ;_ * \-#,##0.0_ ;_ * &quot;-&quot;?_ ;_ @_ "/>
    <numFmt numFmtId="205" formatCode="#,##0.0_);[Red]\(#,##0.0\)"/>
    <numFmt numFmtId="206" formatCode="#,##0.000_);[Red]\(#,##0.000\)"/>
    <numFmt numFmtId="207" formatCode="_(* #,##0.00_);_(* \(#,##0.00\);_(* &quot;-&quot;?_);_(@_)"/>
    <numFmt numFmtId="208" formatCode="&quot;(&quot;0&quot;)&quot;"/>
    <numFmt numFmtId="209" formatCode="#,##0_ ;[Red]\-#,##0\ "/>
    <numFmt numFmtId="210" formatCode="#,##0.00_ ;[Red]\-#,##0.00\ "/>
    <numFmt numFmtId="211" formatCode="&quot;\&quot;#,##0_);[Red]\(&quot;\&quot;#,##0\)"/>
    <numFmt numFmtId="212" formatCode="0_);[Red]\(0\)"/>
    <numFmt numFmtId="213" formatCode="_ * #,##0.00_ ;_ * \-#,##0.00_ ;_ * &quot;-&quot;_ ;_ @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i/>
      <u val="single"/>
      <sz val="10"/>
      <color indexed="8"/>
      <name val="Arial Narrow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i/>
      <sz val="10"/>
      <color indexed="8"/>
      <name val="Arial Narrow"/>
      <family val="2"/>
    </font>
    <font>
      <sz val="11"/>
      <color indexed="16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ＭＳ Ｐゴシック"/>
      <family val="3"/>
    </font>
    <font>
      <b/>
      <u val="single"/>
      <sz val="10"/>
      <color indexed="8"/>
      <name val="Arial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sz val="11"/>
      <color indexed="16"/>
      <name val="Arial Narrow"/>
      <family val="2"/>
    </font>
    <font>
      <b/>
      <sz val="10"/>
      <color indexed="16"/>
      <name val="Arial Narrow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Arial Narrow"/>
      <family val="2"/>
    </font>
    <font>
      <i/>
      <sz val="11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10"/>
      <name val="Arial Narrow"/>
      <family val="2"/>
    </font>
    <font>
      <sz val="10"/>
      <color indexed="16"/>
      <name val="Arial Narrow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b/>
      <u val="single"/>
      <sz val="10"/>
      <color indexed="8"/>
      <name val="Arial Narrow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0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9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19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94" fontId="4" fillId="0" borderId="3" xfId="0" applyNumberFormat="1" applyFont="1" applyFill="1" applyBorder="1" applyAlignment="1">
      <alignment horizontal="center" vertical="center"/>
    </xf>
    <xf numFmtId="40" fontId="4" fillId="0" borderId="2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2" fillId="0" borderId="1" xfId="15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38" fontId="2" fillId="0" borderId="1" xfId="0" applyNumberFormat="1" applyFont="1" applyFill="1" applyBorder="1" applyAlignment="1">
      <alignment horizontal="right" vertical="center"/>
    </xf>
    <xf numFmtId="38" fontId="2" fillId="0" borderId="1" xfId="15" applyNumberFormat="1" applyFont="1" applyFill="1" applyBorder="1" applyAlignment="1">
      <alignment horizontal="right" vertical="center" wrapText="1"/>
    </xf>
    <xf numFmtId="2" fontId="2" fillId="0" borderId="1" xfId="15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2" fillId="0" borderId="3" xfId="0" applyNumberFormat="1" applyFont="1" applyFill="1" applyBorder="1" applyAlignment="1">
      <alignment horizontal="left" vertical="center"/>
    </xf>
    <xf numFmtId="194" fontId="2" fillId="0" borderId="3" xfId="0" applyNumberFormat="1" applyFont="1" applyFill="1" applyBorder="1" applyAlignment="1">
      <alignment horizontal="left" vertical="center" wrapText="1"/>
    </xf>
    <xf numFmtId="38" fontId="2" fillId="2" borderId="7" xfId="0" applyNumberFormat="1" applyFont="1" applyFill="1" applyBorder="1" applyAlignment="1">
      <alignment horizontal="right" vertical="center"/>
    </xf>
    <xf numFmtId="191" fontId="2" fillId="2" borderId="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194" fontId="4" fillId="0" borderId="3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208" fontId="6" fillId="0" borderId="0" xfId="0" applyNumberFormat="1" applyFont="1" applyFill="1" applyBorder="1" applyAlignment="1">
      <alignment horizontal="center" vertical="center" wrapText="1"/>
    </xf>
    <xf numFmtId="38" fontId="3" fillId="0" borderId="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40" fontId="2" fillId="0" borderId="1" xfId="0" applyNumberFormat="1" applyFont="1" applyFill="1" applyBorder="1" applyAlignment="1">
      <alignment horizontal="right" vertical="center"/>
    </xf>
    <xf numFmtId="40" fontId="2" fillId="0" borderId="1" xfId="15" applyNumberFormat="1" applyFont="1" applyFill="1" applyBorder="1" applyAlignment="1">
      <alignment horizontal="right" vertical="center" wrapText="1"/>
    </xf>
    <xf numFmtId="40" fontId="2" fillId="0" borderId="1" xfId="0" applyNumberFormat="1" applyFont="1" applyFill="1" applyBorder="1" applyAlignment="1">
      <alignment horizontal="right" vertical="center" wrapText="1"/>
    </xf>
    <xf numFmtId="40" fontId="3" fillId="0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/>
    </xf>
    <xf numFmtId="40" fontId="2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38" fontId="7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17" fontId="2" fillId="0" borderId="12" xfId="0" applyNumberFormat="1" applyFont="1" applyFill="1" applyBorder="1" applyAlignment="1" quotePrefix="1">
      <alignment horizontal="right" vertical="center"/>
    </xf>
    <xf numFmtId="0" fontId="1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right" vertical="center"/>
    </xf>
    <xf numFmtId="0" fontId="2" fillId="0" borderId="12" xfId="0" applyFont="1" applyFill="1" applyBorder="1" applyAlignment="1" quotePrefix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17" fontId="3" fillId="0" borderId="13" xfId="0" applyNumberFormat="1" applyFont="1" applyFill="1" applyBorder="1" applyAlignment="1" quotePrefix="1">
      <alignment horizontal="center" vertical="center"/>
    </xf>
    <xf numFmtId="17" fontId="3" fillId="0" borderId="9" xfId="0" applyNumberFormat="1" applyFont="1" applyFill="1" applyBorder="1" applyAlignment="1" quotePrefix="1">
      <alignment horizontal="center" vertical="center"/>
    </xf>
    <xf numFmtId="208" fontId="6" fillId="0" borderId="2" xfId="0" applyNumberFormat="1" applyFont="1" applyFill="1" applyBorder="1" applyAlignment="1">
      <alignment horizontal="center" vertical="center" wrapText="1"/>
    </xf>
    <xf numFmtId="38" fontId="3" fillId="0" borderId="7" xfId="0" applyNumberFormat="1" applyFont="1" applyFill="1" applyBorder="1" applyAlignment="1">
      <alignment horizontal="right" vertical="center"/>
    </xf>
    <xf numFmtId="40" fontId="3" fillId="0" borderId="7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right" vertical="center"/>
    </xf>
    <xf numFmtId="194" fontId="3" fillId="0" borderId="1" xfId="0" applyNumberFormat="1" applyFont="1" applyFill="1" applyBorder="1" applyAlignment="1">
      <alignment horizontal="right" vertical="center"/>
    </xf>
    <xf numFmtId="194" fontId="3" fillId="0" borderId="7" xfId="0" applyNumberFormat="1" applyFont="1" applyFill="1" applyBorder="1" applyAlignment="1">
      <alignment horizontal="right" vertical="center"/>
    </xf>
    <xf numFmtId="194" fontId="2" fillId="0" borderId="1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0" fontId="4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40" fontId="2" fillId="2" borderId="7" xfId="0" applyNumberFormat="1" applyFont="1" applyFill="1" applyBorder="1" applyAlignment="1">
      <alignment horizontal="right" vertical="center"/>
    </xf>
    <xf numFmtId="194" fontId="2" fillId="2" borderId="7" xfId="0" applyNumberFormat="1" applyFont="1" applyFill="1" applyBorder="1" applyAlignment="1">
      <alignment horizontal="right" vertical="center"/>
    </xf>
    <xf numFmtId="40" fontId="4" fillId="2" borderId="7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0" fontId="4" fillId="0" borderId="1" xfId="0" applyNumberFormat="1" applyFont="1" applyFill="1" applyBorder="1" applyAlignment="1">
      <alignment horizontal="right" vertical="center"/>
    </xf>
    <xf numFmtId="38" fontId="4" fillId="0" borderId="1" xfId="15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194" fontId="2" fillId="0" borderId="15" xfId="0" applyNumberFormat="1" applyFont="1" applyFill="1" applyBorder="1" applyAlignment="1">
      <alignment horizontal="left" vertical="center"/>
    </xf>
    <xf numFmtId="194" fontId="4" fillId="0" borderId="15" xfId="0" applyNumberFormat="1" applyFont="1" applyFill="1" applyBorder="1" applyAlignment="1">
      <alignment horizontal="left" vertical="center"/>
    </xf>
    <xf numFmtId="194" fontId="4" fillId="0" borderId="3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94" fontId="2" fillId="2" borderId="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horizontal="right" vertical="center"/>
    </xf>
    <xf numFmtId="38" fontId="4" fillId="2" borderId="7" xfId="0" applyNumberFormat="1" applyFont="1" applyFill="1" applyBorder="1" applyAlignment="1">
      <alignment horizontal="center" vertical="center" wrapText="1"/>
    </xf>
    <xf numFmtId="38" fontId="4" fillId="2" borderId="7" xfId="15" applyNumberFormat="1" applyFont="1" applyFill="1" applyBorder="1" applyAlignment="1">
      <alignment horizontal="right" vertical="center"/>
    </xf>
    <xf numFmtId="38" fontId="2" fillId="0" borderId="1" xfId="15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38" fontId="2" fillId="2" borderId="1" xfId="15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40" fontId="2" fillId="0" borderId="7" xfId="0" applyNumberFormat="1" applyFont="1" applyFill="1" applyBorder="1" applyAlignment="1">
      <alignment horizontal="right" vertical="center" wrapText="1"/>
    </xf>
    <xf numFmtId="38" fontId="2" fillId="0" borderId="7" xfId="15" applyNumberFormat="1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194" fontId="2" fillId="0" borderId="7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40" fontId="2" fillId="0" borderId="7" xfId="0" applyNumberFormat="1" applyFont="1" applyFill="1" applyBorder="1" applyAlignment="1">
      <alignment horizontal="right"/>
    </xf>
    <xf numFmtId="38" fontId="2" fillId="0" borderId="7" xfId="15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 vertical="center"/>
    </xf>
    <xf numFmtId="194" fontId="2" fillId="0" borderId="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17" fontId="2" fillId="0" borderId="12" xfId="0" applyNumberFormat="1" applyFont="1" applyFill="1" applyBorder="1" applyAlignment="1" quotePrefix="1">
      <alignment horizontal="right"/>
    </xf>
    <xf numFmtId="0" fontId="3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" fontId="2" fillId="2" borderId="12" xfId="0" applyNumberFormat="1" applyFont="1" applyFill="1" applyBorder="1" applyAlignment="1" quotePrefix="1">
      <alignment horizontal="right" vertical="center"/>
    </xf>
    <xf numFmtId="17" fontId="2" fillId="0" borderId="12" xfId="0" applyNumberFormat="1" applyFont="1" applyFill="1" applyBorder="1" applyAlignment="1" quotePrefix="1">
      <alignment horizontal="righ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94" fontId="3" fillId="0" borderId="3" xfId="0" applyNumberFormat="1" applyFont="1" applyFill="1" applyBorder="1" applyAlignment="1">
      <alignment horizontal="left" vertical="center"/>
    </xf>
    <xf numFmtId="194" fontId="3" fillId="0" borderId="15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98" fontId="2" fillId="2" borderId="5" xfId="0" applyNumberFormat="1" applyFont="1" applyFill="1" applyBorder="1" applyAlignment="1">
      <alignment horizontal="right" vertical="center" indent="1"/>
    </xf>
    <xf numFmtId="40" fontId="2" fillId="0" borderId="7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right" vertical="center" wrapText="1" indent="1"/>
    </xf>
    <xf numFmtId="40" fontId="2" fillId="2" borderId="1" xfId="0" applyNumberFormat="1" applyFont="1" applyFill="1" applyBorder="1" applyAlignment="1">
      <alignment horizontal="right" vertical="center" wrapText="1" indent="1"/>
    </xf>
    <xf numFmtId="38" fontId="2" fillId="2" borderId="1" xfId="0" applyNumberFormat="1" applyFont="1" applyFill="1" applyBorder="1" applyAlignment="1">
      <alignment horizontal="right" vertical="center" wrapText="1" indent="1"/>
    </xf>
    <xf numFmtId="40" fontId="2" fillId="2" borderId="17" xfId="0" applyNumberFormat="1" applyFont="1" applyFill="1" applyBorder="1" applyAlignment="1">
      <alignment horizontal="right" vertical="center" wrapText="1" indent="1"/>
    </xf>
    <xf numFmtId="38" fontId="2" fillId="2" borderId="17" xfId="0" applyNumberFormat="1" applyFont="1" applyFill="1" applyBorder="1" applyAlignment="1">
      <alignment horizontal="right" vertical="center" wrapText="1" indent="1"/>
    </xf>
    <xf numFmtId="2" fontId="2" fillId="2" borderId="1" xfId="0" applyNumberFormat="1" applyFont="1" applyFill="1" applyBorder="1" applyAlignment="1">
      <alignment horizontal="right" vertical="center" wrapText="1" indent="1"/>
    </xf>
    <xf numFmtId="2" fontId="2" fillId="2" borderId="17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right" vertical="center" wrapText="1" indent="1"/>
    </xf>
    <xf numFmtId="194" fontId="2" fillId="2" borderId="3" xfId="0" applyNumberFormat="1" applyFont="1" applyFill="1" applyBorder="1" applyAlignment="1">
      <alignment horizontal="right" vertical="center" wrapText="1" indent="1"/>
    </xf>
    <xf numFmtId="194" fontId="2" fillId="2" borderId="18" xfId="0" applyNumberFormat="1" applyFont="1" applyFill="1" applyBorder="1" applyAlignment="1">
      <alignment horizontal="right" vertical="center" wrapText="1" indent="1"/>
    </xf>
    <xf numFmtId="0" fontId="7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94" fontId="2" fillId="0" borderId="20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194" fontId="2" fillId="0" borderId="1" xfId="0" applyNumberFormat="1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194" fontId="2" fillId="0" borderId="20" xfId="0" applyNumberFormat="1" applyFont="1" applyFill="1" applyBorder="1" applyAlignment="1">
      <alignment horizontal="center" vertical="center"/>
    </xf>
    <xf numFmtId="194" fontId="2" fillId="0" borderId="23" xfId="0" applyNumberFormat="1" applyFont="1" applyFill="1" applyBorder="1" applyAlignment="1">
      <alignment horizontal="right" vertical="center"/>
    </xf>
    <xf numFmtId="38" fontId="2" fillId="0" borderId="23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8" fontId="2" fillId="0" borderId="3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40" fontId="3" fillId="0" borderId="23" xfId="0" applyNumberFormat="1" applyFont="1" applyFill="1" applyBorder="1" applyAlignment="1">
      <alignment horizontal="right" vertical="center"/>
    </xf>
    <xf numFmtId="38" fontId="3" fillId="0" borderId="23" xfId="15" applyNumberFormat="1" applyFont="1" applyFill="1" applyBorder="1" applyAlignment="1">
      <alignment horizontal="right" vertical="center"/>
    </xf>
    <xf numFmtId="194" fontId="3" fillId="0" borderId="2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38" fontId="3" fillId="0" borderId="24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40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right" vertical="center"/>
    </xf>
    <xf numFmtId="38" fontId="3" fillId="0" borderId="26" xfId="0" applyNumberFormat="1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38" fontId="7" fillId="0" borderId="2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2" fillId="0" borderId="1" xfId="15" applyNumberFormat="1" applyFont="1" applyFill="1" applyBorder="1" applyAlignment="1">
      <alignment horizontal="center" vertical="center"/>
    </xf>
    <xf numFmtId="38" fontId="3" fillId="0" borderId="23" xfId="15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94" fontId="2" fillId="0" borderId="23" xfId="0" applyNumberFormat="1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2" fontId="30" fillId="0" borderId="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2" fontId="30" fillId="0" borderId="23" xfId="0" applyNumberFormat="1" applyFont="1" applyFill="1" applyBorder="1" applyAlignment="1">
      <alignment vertical="center"/>
    </xf>
    <xf numFmtId="191" fontId="30" fillId="0" borderId="1" xfId="0" applyNumberFormat="1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0" fontId="3" fillId="3" borderId="29" xfId="0" applyNumberFormat="1" applyFont="1" applyFill="1" applyBorder="1" applyAlignment="1">
      <alignment horizontal="right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194" fontId="2" fillId="3" borderId="20" xfId="0" applyNumberFormat="1" applyFont="1" applyFill="1" applyBorder="1" applyAlignment="1">
      <alignment horizontal="right" vertical="center"/>
    </xf>
    <xf numFmtId="38" fontId="2" fillId="3" borderId="20" xfId="0" applyNumberFormat="1" applyFont="1" applyFill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right" vertical="center"/>
    </xf>
    <xf numFmtId="194" fontId="3" fillId="3" borderId="29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/>
    </xf>
    <xf numFmtId="198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 quotePrefix="1">
      <alignment horizontal="right" vertical="center" wrapText="1"/>
    </xf>
    <xf numFmtId="0" fontId="2" fillId="0" borderId="33" xfId="0" applyFont="1" applyFill="1" applyBorder="1" applyAlignment="1">
      <alignment horizontal="left" vertical="center" wrapText="1"/>
    </xf>
    <xf numFmtId="40" fontId="2" fillId="0" borderId="31" xfId="0" applyNumberFormat="1" applyFont="1" applyFill="1" applyBorder="1" applyAlignment="1">
      <alignment horizontal="right" vertical="center"/>
    </xf>
    <xf numFmtId="38" fontId="2" fillId="0" borderId="31" xfId="15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94" fontId="2" fillId="0" borderId="31" xfId="0" applyNumberFormat="1" applyFont="1" applyFill="1" applyBorder="1" applyAlignment="1">
      <alignment horizontal="center" vertical="center"/>
    </xf>
    <xf numFmtId="38" fontId="2" fillId="0" borderId="31" xfId="0" applyNumberFormat="1" applyFont="1" applyFill="1" applyBorder="1" applyAlignment="1">
      <alignment horizontal="center" vertical="center"/>
    </xf>
    <xf numFmtId="38" fontId="2" fillId="0" borderId="31" xfId="0" applyNumberFormat="1" applyFont="1" applyFill="1" applyBorder="1" applyAlignment="1" quotePrefix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2" fontId="4" fillId="0" borderId="31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horizontal="right" vertical="center"/>
    </xf>
    <xf numFmtId="194" fontId="4" fillId="0" borderId="34" xfId="0" applyNumberFormat="1" applyFont="1" applyFill="1" applyBorder="1" applyAlignment="1">
      <alignment horizontal="center" vertical="center"/>
    </xf>
    <xf numFmtId="198" fontId="4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 quotePrefix="1">
      <alignment horizontal="right" vertical="center"/>
    </xf>
    <xf numFmtId="0" fontId="2" fillId="0" borderId="33" xfId="0" applyFont="1" applyFill="1" applyBorder="1" applyAlignment="1">
      <alignment horizontal="left" vertical="center"/>
    </xf>
    <xf numFmtId="2" fontId="30" fillId="0" borderId="31" xfId="0" applyNumberFormat="1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right" vertical="center"/>
    </xf>
    <xf numFmtId="194" fontId="4" fillId="0" borderId="34" xfId="0" applyNumberFormat="1" applyFont="1" applyFill="1" applyBorder="1" applyAlignment="1">
      <alignment horizontal="left" vertical="center"/>
    </xf>
    <xf numFmtId="198" fontId="4" fillId="0" borderId="35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 quotePrefix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40" fontId="2" fillId="0" borderId="23" xfId="0" applyNumberFormat="1" applyFont="1" applyFill="1" applyBorder="1" applyAlignment="1">
      <alignment horizontal="right" vertical="center"/>
    </xf>
    <xf numFmtId="38" fontId="2" fillId="0" borderId="24" xfId="0" applyNumberFormat="1" applyFont="1" applyFill="1" applyBorder="1" applyAlignment="1">
      <alignment horizontal="left" vertical="center"/>
    </xf>
    <xf numFmtId="38" fontId="4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38" fontId="2" fillId="0" borderId="31" xfId="15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38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/>
    </xf>
    <xf numFmtId="2" fontId="30" fillId="0" borderId="31" xfId="0" applyNumberFormat="1" applyFont="1" applyFill="1" applyBorder="1" applyAlignment="1">
      <alignment horizontal="right" vertical="center"/>
    </xf>
    <xf numFmtId="0" fontId="31" fillId="3" borderId="15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38" fontId="2" fillId="0" borderId="34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38" fontId="2" fillId="0" borderId="23" xfId="0" applyNumberFormat="1" applyFont="1" applyFill="1" applyBorder="1" applyAlignment="1" quotePrefix="1">
      <alignment horizontal="center" vertical="center"/>
    </xf>
    <xf numFmtId="38" fontId="4" fillId="0" borderId="34" xfId="0" applyNumberFormat="1" applyFont="1" applyFill="1" applyBorder="1" applyAlignment="1">
      <alignment horizontal="center" vertical="center"/>
    </xf>
    <xf numFmtId="194" fontId="4" fillId="0" borderId="31" xfId="0" applyNumberFormat="1" applyFont="1" applyFill="1" applyBorder="1" applyAlignment="1">
      <alignment horizontal="center" vertical="center" wrapText="1"/>
    </xf>
    <xf numFmtId="194" fontId="2" fillId="0" borderId="31" xfId="0" applyNumberFormat="1" applyFont="1" applyFill="1" applyBorder="1" applyAlignment="1" quotePrefix="1">
      <alignment horizontal="center" vertical="center"/>
    </xf>
    <xf numFmtId="198" fontId="4" fillId="0" borderId="30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left" vertical="center" wrapText="1"/>
    </xf>
    <xf numFmtId="2" fontId="30" fillId="0" borderId="31" xfId="0" applyNumberFormat="1" applyFont="1" applyFill="1" applyBorder="1" applyAlignment="1">
      <alignment horizontal="right" vertical="center" wrapText="1"/>
    </xf>
    <xf numFmtId="194" fontId="2" fillId="0" borderId="31" xfId="0" applyNumberFormat="1" applyFont="1" applyFill="1" applyBorder="1" applyAlignment="1">
      <alignment horizontal="right" vertical="center" wrapText="1"/>
    </xf>
    <xf numFmtId="38" fontId="2" fillId="0" borderId="34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right" vertical="center" wrapText="1"/>
    </xf>
    <xf numFmtId="194" fontId="4" fillId="0" borderId="31" xfId="0" applyNumberFormat="1" applyFont="1" applyFill="1" applyBorder="1" applyAlignment="1" quotePrefix="1">
      <alignment horizontal="center" vertical="center" wrapText="1"/>
    </xf>
    <xf numFmtId="38" fontId="2" fillId="0" borderId="34" xfId="0" applyNumberFormat="1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6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38" fontId="4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38" fontId="4" fillId="4" borderId="3" xfId="0" applyNumberFormat="1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/>
    </xf>
    <xf numFmtId="40" fontId="2" fillId="4" borderId="7" xfId="0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194" fontId="2" fillId="4" borderId="7" xfId="0" applyNumberFormat="1" applyFont="1" applyFill="1" applyBorder="1" applyAlignment="1">
      <alignment horizontal="right" vertical="center"/>
    </xf>
    <xf numFmtId="194" fontId="2" fillId="4" borderId="7" xfId="0" applyNumberFormat="1" applyFont="1" applyFill="1" applyBorder="1" applyAlignment="1">
      <alignment horizontal="center" vertical="center"/>
    </xf>
    <xf numFmtId="38" fontId="2" fillId="4" borderId="7" xfId="0" applyNumberFormat="1" applyFont="1" applyFill="1" applyBorder="1" applyAlignment="1">
      <alignment horizontal="center" vertical="center"/>
    </xf>
    <xf numFmtId="191" fontId="30" fillId="4" borderId="7" xfId="0" applyNumberFormat="1" applyFont="1" applyFill="1" applyBorder="1" applyAlignment="1">
      <alignment vertical="center"/>
    </xf>
    <xf numFmtId="38" fontId="2" fillId="4" borderId="15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40" fontId="4" fillId="4" borderId="9" xfId="0" applyNumberFormat="1" applyFont="1" applyFill="1" applyBorder="1" applyAlignment="1">
      <alignment horizontal="right" vertical="center"/>
    </xf>
    <xf numFmtId="38" fontId="4" fillId="4" borderId="7" xfId="15" applyNumberFormat="1" applyFont="1" applyFill="1" applyBorder="1" applyAlignment="1">
      <alignment horizontal="right" vertical="center"/>
    </xf>
    <xf numFmtId="2" fontId="2" fillId="4" borderId="7" xfId="0" applyNumberFormat="1" applyFont="1" applyFill="1" applyBorder="1" applyAlignment="1">
      <alignment vertical="center"/>
    </xf>
    <xf numFmtId="2" fontId="2" fillId="4" borderId="7" xfId="0" applyNumberFormat="1" applyFont="1" applyFill="1" applyBorder="1" applyAlignment="1">
      <alignment horizontal="center" vertical="center"/>
    </xf>
    <xf numFmtId="2" fontId="30" fillId="4" borderId="7" xfId="0" applyNumberFormat="1" applyFont="1" applyFill="1" applyBorder="1" applyAlignment="1">
      <alignment vertical="center"/>
    </xf>
    <xf numFmtId="2" fontId="30" fillId="4" borderId="1" xfId="0" applyNumberFormat="1" applyFont="1" applyFill="1" applyBorder="1" applyAlignment="1">
      <alignment vertical="center"/>
    </xf>
    <xf numFmtId="194" fontId="3" fillId="4" borderId="1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0" fontId="4" fillId="4" borderId="7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right" vertical="center"/>
    </xf>
    <xf numFmtId="2" fontId="30" fillId="4" borderId="7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29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2" fontId="30" fillId="4" borderId="7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horizontal="right" vertical="center"/>
    </xf>
    <xf numFmtId="38" fontId="2" fillId="4" borderId="7" xfId="0" applyNumberFormat="1" applyFont="1" applyFill="1" applyBorder="1" applyAlignment="1">
      <alignment horizontal="right" vertical="center"/>
    </xf>
    <xf numFmtId="38" fontId="2" fillId="0" borderId="23" xfId="15" applyNumberFormat="1" applyFont="1" applyFill="1" applyBorder="1" applyAlignment="1">
      <alignment horizontal="right" vertical="center"/>
    </xf>
    <xf numFmtId="38" fontId="2" fillId="4" borderId="7" xfId="0" applyNumberFormat="1" applyFont="1" applyFill="1" applyBorder="1" applyAlignment="1">
      <alignment vertical="center"/>
    </xf>
    <xf numFmtId="38" fontId="3" fillId="0" borderId="20" xfId="15" applyNumberFormat="1" applyFont="1" applyFill="1" applyBorder="1" applyAlignment="1">
      <alignment horizontal="right" vertical="center"/>
    </xf>
    <xf numFmtId="38" fontId="3" fillId="3" borderId="29" xfId="0" applyNumberFormat="1" applyFont="1" applyFill="1" applyBorder="1" applyAlignment="1">
      <alignment horizontal="right" vertical="center"/>
    </xf>
    <xf numFmtId="194" fontId="2" fillId="0" borderId="17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/>
    </xf>
    <xf numFmtId="0" fontId="31" fillId="3" borderId="37" xfId="0" applyFont="1" applyFill="1" applyBorder="1" applyAlignment="1">
      <alignment horizont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top" wrapText="1"/>
    </xf>
    <xf numFmtId="14" fontId="2" fillId="0" borderId="31" xfId="0" applyNumberFormat="1" applyFont="1" applyFill="1" applyBorder="1" applyAlignment="1" quotePrefix="1">
      <alignment horizontal="center" vertical="center"/>
    </xf>
    <xf numFmtId="0" fontId="2" fillId="0" borderId="31" xfId="0" applyFont="1" applyFill="1" applyBorder="1" applyAlignment="1" quotePrefix="1">
      <alignment horizontal="center" vertical="center"/>
    </xf>
    <xf numFmtId="198" fontId="4" fillId="0" borderId="38" xfId="0" applyNumberFormat="1" applyFont="1" applyFill="1" applyBorder="1" applyAlignment="1">
      <alignment horizontal="right" vertical="center"/>
    </xf>
    <xf numFmtId="198" fontId="4" fillId="0" borderId="4" xfId="0" applyNumberFormat="1" applyFont="1" applyFill="1" applyBorder="1" applyAlignment="1">
      <alignment horizontal="right" vertical="center"/>
    </xf>
    <xf numFmtId="199" fontId="4" fillId="0" borderId="4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center" vertical="center"/>
    </xf>
    <xf numFmtId="199" fontId="4" fillId="0" borderId="4" xfId="0" applyNumberFormat="1" applyFont="1" applyFill="1" applyBorder="1" applyAlignment="1">
      <alignment horizontal="center" vertical="center"/>
    </xf>
    <xf numFmtId="198" fontId="4" fillId="0" borderId="38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98" fontId="4" fillId="0" borderId="4" xfId="0" applyNumberFormat="1" applyFont="1" applyFill="1" applyBorder="1" applyAlignment="1">
      <alignment horizontal="right" vertical="center" wrapText="1"/>
    </xf>
    <xf numFmtId="198" fontId="4" fillId="0" borderId="4" xfId="0" applyNumberFormat="1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38" fontId="2" fillId="0" borderId="17" xfId="15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7" xfId="0" applyNumberFormat="1" applyFont="1" applyFill="1" applyBorder="1" applyAlignment="1" quotePrefix="1">
      <alignment horizontal="center" vertical="center"/>
    </xf>
    <xf numFmtId="38" fontId="2" fillId="0" borderId="17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vertical="center"/>
    </xf>
    <xf numFmtId="194" fontId="2" fillId="0" borderId="17" xfId="0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center" vertical="center" wrapText="1"/>
    </xf>
    <xf numFmtId="194" fontId="4" fillId="3" borderId="42" xfId="0" applyNumberFormat="1" applyFont="1" applyFill="1" applyBorder="1" applyAlignment="1">
      <alignment horizontal="left" vertical="center"/>
    </xf>
    <xf numFmtId="40" fontId="2" fillId="2" borderId="23" xfId="0" applyNumberFormat="1" applyFont="1" applyFill="1" applyBorder="1" applyAlignment="1">
      <alignment horizontal="right" vertical="center" wrapText="1" indent="1"/>
    </xf>
    <xf numFmtId="38" fontId="2" fillId="2" borderId="23" xfId="0" applyNumberFormat="1" applyFont="1" applyFill="1" applyBorder="1" applyAlignment="1">
      <alignment horizontal="right" vertical="center" wrapText="1" indent="1"/>
    </xf>
    <xf numFmtId="2" fontId="2" fillId="2" borderId="23" xfId="0" applyNumberFormat="1" applyFont="1" applyFill="1" applyBorder="1" applyAlignment="1">
      <alignment horizontal="right" vertical="center" wrapText="1" indent="1"/>
    </xf>
    <xf numFmtId="194" fontId="2" fillId="2" borderId="24" xfId="0" applyNumberFormat="1" applyFont="1" applyFill="1" applyBorder="1" applyAlignment="1">
      <alignment horizontal="right" vertical="center" wrapText="1" indent="1"/>
    </xf>
    <xf numFmtId="40" fontId="2" fillId="2" borderId="20" xfId="0" applyNumberFormat="1" applyFont="1" applyFill="1" applyBorder="1" applyAlignment="1">
      <alignment horizontal="right" vertical="center" wrapText="1" indent="1"/>
    </xf>
    <xf numFmtId="38" fontId="2" fillId="2" borderId="20" xfId="0" applyNumberFormat="1" applyFont="1" applyFill="1" applyBorder="1" applyAlignment="1">
      <alignment horizontal="right" vertical="center" wrapText="1" indent="1"/>
    </xf>
    <xf numFmtId="194" fontId="2" fillId="2" borderId="26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left" vertical="center"/>
    </xf>
    <xf numFmtId="194" fontId="7" fillId="0" borderId="26" xfId="0" applyNumberFormat="1" applyFont="1" applyFill="1" applyBorder="1" applyAlignment="1">
      <alignment horizontal="left" vertical="center"/>
    </xf>
    <xf numFmtId="194" fontId="3" fillId="0" borderId="26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94" fontId="7" fillId="0" borderId="26" xfId="0" applyNumberFormat="1" applyFont="1" applyFill="1" applyBorder="1" applyAlignment="1">
      <alignment horizontal="left"/>
    </xf>
    <xf numFmtId="38" fontId="3" fillId="0" borderId="20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208" fontId="6" fillId="0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40" fontId="3" fillId="3" borderId="20" xfId="0" applyNumberFormat="1" applyFont="1" applyFill="1" applyBorder="1" applyAlignment="1">
      <alignment horizontal="right" vertical="center"/>
    </xf>
    <xf numFmtId="205" fontId="23" fillId="3" borderId="29" xfId="0" applyNumberFormat="1" applyFont="1" applyFill="1" applyBorder="1" applyAlignment="1">
      <alignment horizontal="right" vertical="center"/>
    </xf>
    <xf numFmtId="194" fontId="3" fillId="3" borderId="42" xfId="0" applyNumberFormat="1" applyFont="1" applyFill="1" applyBorder="1" applyAlignment="1">
      <alignment horizontal="left" vertical="center"/>
    </xf>
    <xf numFmtId="202" fontId="2" fillId="0" borderId="0" xfId="0" applyNumberFormat="1" applyFont="1" applyFill="1" applyAlignment="1">
      <alignment vertical="center"/>
    </xf>
    <xf numFmtId="202" fontId="12" fillId="0" borderId="0" xfId="0" applyNumberFormat="1" applyFont="1" applyFill="1" applyAlignment="1">
      <alignment horizontal="right" vertical="center"/>
    </xf>
    <xf numFmtId="202" fontId="31" fillId="3" borderId="37" xfId="0" applyNumberFormat="1" applyFont="1" applyFill="1" applyBorder="1" applyAlignment="1">
      <alignment horizontal="center"/>
    </xf>
    <xf numFmtId="202" fontId="31" fillId="3" borderId="20" xfId="0" applyNumberFormat="1" applyFont="1" applyFill="1" applyBorder="1" applyAlignment="1">
      <alignment horizontal="center" vertical="top"/>
    </xf>
    <xf numFmtId="202" fontId="4" fillId="4" borderId="1" xfId="0" applyNumberFormat="1" applyFont="1" applyFill="1" applyBorder="1" applyAlignment="1">
      <alignment horizontal="center" vertical="center" wrapText="1"/>
    </xf>
    <xf numFmtId="202" fontId="2" fillId="0" borderId="31" xfId="0" applyNumberFormat="1" applyFont="1" applyFill="1" applyBorder="1" applyAlignment="1" quotePrefix="1">
      <alignment horizontal="center" vertical="center"/>
    </xf>
    <xf numFmtId="202" fontId="2" fillId="0" borderId="23" xfId="0" applyNumberFormat="1" applyFont="1" applyFill="1" applyBorder="1" applyAlignment="1">
      <alignment horizontal="center" vertical="center"/>
    </xf>
    <xf numFmtId="202" fontId="2" fillId="4" borderId="7" xfId="0" applyNumberFormat="1" applyFont="1" applyFill="1" applyBorder="1" applyAlignment="1">
      <alignment horizontal="center" vertical="center"/>
    </xf>
    <xf numFmtId="202" fontId="2" fillId="0" borderId="31" xfId="0" applyNumberFormat="1" applyFont="1" applyFill="1" applyBorder="1" applyAlignment="1">
      <alignment horizontal="center" vertical="center"/>
    </xf>
    <xf numFmtId="40" fontId="3" fillId="3" borderId="20" xfId="0" applyNumberFormat="1" applyFont="1" applyFill="1" applyBorder="1" applyAlignment="1">
      <alignment horizontal="right" vertical="center" indent="1"/>
    </xf>
    <xf numFmtId="38" fontId="3" fillId="3" borderId="20" xfId="15" applyNumberFormat="1" applyFont="1" applyFill="1" applyBorder="1" applyAlignment="1">
      <alignment horizontal="right" vertical="center" indent="1"/>
    </xf>
    <xf numFmtId="2" fontId="3" fillId="3" borderId="23" xfId="0" applyNumberFormat="1" applyFont="1" applyFill="1" applyBorder="1" applyAlignment="1">
      <alignment horizontal="right" vertical="center" wrapText="1" indent="1"/>
    </xf>
    <xf numFmtId="0" fontId="31" fillId="3" borderId="1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194" fontId="3" fillId="3" borderId="26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right" vertical="center"/>
    </xf>
    <xf numFmtId="40" fontId="23" fillId="0" borderId="20" xfId="0" applyNumberFormat="1" applyFont="1" applyFill="1" applyBorder="1" applyAlignment="1">
      <alignment horizontal="right" vertical="center"/>
    </xf>
    <xf numFmtId="40" fontId="23" fillId="0" borderId="1" xfId="0" applyNumberFormat="1" applyFont="1" applyFill="1" applyBorder="1" applyAlignment="1">
      <alignment horizontal="right" vertical="center"/>
    </xf>
    <xf numFmtId="40" fontId="23" fillId="0" borderId="7" xfId="0" applyNumberFormat="1" applyFont="1" applyFill="1" applyBorder="1" applyAlignment="1">
      <alignment horizontal="right" vertical="center"/>
    </xf>
    <xf numFmtId="40" fontId="13" fillId="0" borderId="7" xfId="0" applyNumberFormat="1" applyFont="1" applyFill="1" applyBorder="1" applyAlignment="1">
      <alignment horizontal="right" vertical="center"/>
    </xf>
    <xf numFmtId="40" fontId="2" fillId="0" borderId="31" xfId="15" applyNumberFormat="1" applyFont="1" applyFill="1" applyBorder="1" applyAlignment="1">
      <alignment horizontal="right" vertical="center"/>
    </xf>
    <xf numFmtId="40" fontId="2" fillId="0" borderId="17" xfId="15" applyNumberFormat="1" applyFont="1" applyFill="1" applyBorder="1" applyAlignment="1">
      <alignment horizontal="right" vertical="center"/>
    </xf>
    <xf numFmtId="40" fontId="2" fillId="0" borderId="23" xfId="15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 quotePrefix="1">
      <alignment horizontal="right" vertical="center"/>
    </xf>
    <xf numFmtId="0" fontId="4" fillId="4" borderId="43" xfId="0" applyFont="1" applyFill="1" applyBorder="1" applyAlignment="1">
      <alignment horizontal="right" vertical="center"/>
    </xf>
    <xf numFmtId="0" fontId="4" fillId="4" borderId="44" xfId="0" applyFont="1" applyFill="1" applyBorder="1" applyAlignment="1">
      <alignment vertical="center"/>
    </xf>
    <xf numFmtId="40" fontId="4" fillId="4" borderId="39" xfId="0" applyNumberFormat="1" applyFont="1" applyFill="1" applyBorder="1" applyAlignment="1">
      <alignment horizontal="right" vertical="center"/>
    </xf>
    <xf numFmtId="38" fontId="4" fillId="4" borderId="39" xfId="15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center" vertical="center"/>
    </xf>
    <xf numFmtId="40" fontId="2" fillId="0" borderId="17" xfId="0" applyNumberFormat="1" applyFont="1" applyFill="1" applyBorder="1" applyAlignment="1">
      <alignment horizontal="right" vertical="center"/>
    </xf>
    <xf numFmtId="194" fontId="4" fillId="0" borderId="31" xfId="0" applyNumberFormat="1" applyFont="1" applyFill="1" applyBorder="1" applyAlignment="1" quotePrefix="1">
      <alignment horizontal="center" vertical="center"/>
    </xf>
    <xf numFmtId="194" fontId="6" fillId="0" borderId="31" xfId="0" applyNumberFormat="1" applyFont="1" applyFill="1" applyBorder="1" applyAlignment="1" quotePrefix="1">
      <alignment horizontal="center" vertical="center"/>
    </xf>
    <xf numFmtId="0" fontId="2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2" fillId="0" borderId="45" xfId="0" applyFont="1" applyFill="1" applyBorder="1" applyAlignment="1" quotePrefix="1">
      <alignment horizontal="right" vertical="center"/>
    </xf>
    <xf numFmtId="0" fontId="2" fillId="0" borderId="46" xfId="0" applyFont="1" applyFill="1" applyBorder="1" applyAlignment="1">
      <alignment horizontal="left" vertical="center"/>
    </xf>
    <xf numFmtId="38" fontId="2" fillId="0" borderId="37" xfId="15" applyNumberFormat="1" applyFont="1" applyFill="1" applyBorder="1" applyAlignment="1">
      <alignment horizontal="right" vertical="center"/>
    </xf>
    <xf numFmtId="40" fontId="2" fillId="0" borderId="37" xfId="0" applyNumberFormat="1" applyFont="1" applyFill="1" applyBorder="1" applyAlignment="1">
      <alignment horizontal="right" vertical="center"/>
    </xf>
    <xf numFmtId="40" fontId="2" fillId="0" borderId="37" xfId="15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194" fontId="2" fillId="0" borderId="37" xfId="0" applyNumberFormat="1" applyFont="1" applyFill="1" applyBorder="1" applyAlignment="1">
      <alignment horizontal="center" vertical="center"/>
    </xf>
    <xf numFmtId="38" fontId="2" fillId="0" borderId="37" xfId="0" applyNumberFormat="1" applyFont="1" applyFill="1" applyBorder="1" applyAlignment="1">
      <alignment horizontal="center" vertical="center"/>
    </xf>
    <xf numFmtId="2" fontId="30" fillId="0" borderId="37" xfId="0" applyNumberFormat="1" applyFont="1" applyFill="1" applyBorder="1" applyAlignment="1">
      <alignment vertical="center"/>
    </xf>
    <xf numFmtId="194" fontId="2" fillId="0" borderId="37" xfId="0" applyNumberFormat="1" applyFont="1" applyFill="1" applyBorder="1" applyAlignment="1">
      <alignment horizontal="right" vertical="center"/>
    </xf>
    <xf numFmtId="38" fontId="2" fillId="0" borderId="47" xfId="0" applyNumberFormat="1" applyFont="1" applyFill="1" applyBorder="1" applyAlignment="1">
      <alignment horizontal="left" vertical="center"/>
    </xf>
    <xf numFmtId="38" fontId="2" fillId="0" borderId="18" xfId="0" applyNumberFormat="1" applyFont="1" applyFill="1" applyBorder="1" applyAlignment="1">
      <alignment horizontal="left" vertical="center"/>
    </xf>
    <xf numFmtId="0" fontId="31" fillId="3" borderId="26" xfId="0" applyFont="1" applyFill="1" applyBorder="1" applyAlignment="1">
      <alignment horizontal="center" vertical="center" wrapText="1"/>
    </xf>
    <xf numFmtId="212" fontId="2" fillId="0" borderId="1" xfId="0" applyNumberFormat="1" applyFont="1" applyFill="1" applyBorder="1" applyAlignment="1">
      <alignment horizontal="center" vertical="center"/>
    </xf>
    <xf numFmtId="212" fontId="2" fillId="0" borderId="31" xfId="0" applyNumberFormat="1" applyFont="1" applyFill="1" applyBorder="1" applyAlignment="1">
      <alignment horizontal="center" vertical="center"/>
    </xf>
    <xf numFmtId="212" fontId="2" fillId="0" borderId="37" xfId="0" applyNumberFormat="1" applyFont="1" applyFill="1" applyBorder="1" applyAlignment="1">
      <alignment horizontal="center" vertical="center"/>
    </xf>
    <xf numFmtId="212" fontId="2" fillId="0" borderId="23" xfId="0" applyNumberFormat="1" applyFont="1" applyFill="1" applyBorder="1" applyAlignment="1">
      <alignment horizontal="center" vertical="center"/>
    </xf>
    <xf numFmtId="212" fontId="2" fillId="0" borderId="17" xfId="0" applyNumberFormat="1" applyFont="1" applyFill="1" applyBorder="1" applyAlignment="1">
      <alignment horizontal="center" vertical="center"/>
    </xf>
    <xf numFmtId="212" fontId="2" fillId="4" borderId="7" xfId="0" applyNumberFormat="1" applyFont="1" applyFill="1" applyBorder="1" applyAlignment="1">
      <alignment horizontal="center" vertical="center"/>
    </xf>
    <xf numFmtId="212" fontId="2" fillId="0" borderId="31" xfId="0" applyNumberFormat="1" applyFont="1" applyFill="1" applyBorder="1" applyAlignment="1">
      <alignment horizontal="center" vertical="center" wrapText="1"/>
    </xf>
    <xf numFmtId="212" fontId="2" fillId="0" borderId="23" xfId="0" applyNumberFormat="1" applyFont="1" applyFill="1" applyBorder="1" applyAlignment="1">
      <alignment horizontal="center" vertical="center" wrapText="1"/>
    </xf>
    <xf numFmtId="212" fontId="2" fillId="0" borderId="17" xfId="0" applyNumberFormat="1" applyFont="1" applyFill="1" applyBorder="1" applyAlignment="1">
      <alignment horizontal="center" vertical="center" wrapText="1"/>
    </xf>
    <xf numFmtId="212" fontId="2" fillId="0" borderId="31" xfId="0" applyNumberFormat="1" applyFont="1" applyFill="1" applyBorder="1" applyAlignment="1" quotePrefix="1">
      <alignment horizontal="center" vertical="center" wrapText="1"/>
    </xf>
    <xf numFmtId="212" fontId="2" fillId="0" borderId="20" xfId="0" applyNumberFormat="1" applyFont="1" applyFill="1" applyBorder="1" applyAlignment="1">
      <alignment horizontal="center" vertical="center"/>
    </xf>
    <xf numFmtId="212" fontId="2" fillId="3" borderId="20" xfId="0" applyNumberFormat="1" applyFont="1" applyFill="1" applyBorder="1" applyAlignment="1">
      <alignment horizontal="center" vertical="center"/>
    </xf>
    <xf numFmtId="212" fontId="2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horizontal="left" vertical="center"/>
    </xf>
    <xf numFmtId="194" fontId="4" fillId="0" borderId="20" xfId="0" applyNumberFormat="1" applyFont="1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wrapText="1"/>
    </xf>
    <xf numFmtId="0" fontId="30" fillId="3" borderId="20" xfId="0" applyFont="1" applyFill="1" applyBorder="1" applyAlignment="1">
      <alignment horizontal="center" vertical="center" wrapText="1"/>
    </xf>
    <xf numFmtId="40" fontId="30" fillId="3" borderId="29" xfId="0" applyNumberFormat="1" applyFont="1" applyFill="1" applyBorder="1" applyAlignment="1">
      <alignment horizontal="right" vertical="center"/>
    </xf>
    <xf numFmtId="0" fontId="30" fillId="3" borderId="1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 quotePrefix="1">
      <alignment horizontal="left" vertical="center" wrapText="1"/>
    </xf>
    <xf numFmtId="0" fontId="2" fillId="0" borderId="38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 wrapText="1"/>
    </xf>
    <xf numFmtId="2" fontId="30" fillId="0" borderId="20" xfId="0" applyNumberFormat="1" applyFont="1" applyFill="1" applyBorder="1" applyAlignment="1">
      <alignment horizontal="right" vertical="center"/>
    </xf>
    <xf numFmtId="2" fontId="30" fillId="0" borderId="1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/>
    </xf>
    <xf numFmtId="38" fontId="2" fillId="0" borderId="1" xfId="0" applyNumberFormat="1" applyFont="1" applyFill="1" applyBorder="1" applyAlignment="1">
      <alignment horizontal="right"/>
    </xf>
    <xf numFmtId="192" fontId="2" fillId="0" borderId="1" xfId="0" applyNumberFormat="1" applyFont="1" applyFill="1" applyBorder="1" applyAlignment="1">
      <alignment horizontal="right" vertical="center"/>
    </xf>
    <xf numFmtId="192" fontId="2" fillId="0" borderId="37" xfId="0" applyNumberFormat="1" applyFont="1" applyFill="1" applyBorder="1" applyAlignment="1">
      <alignment horizontal="right" vertical="center"/>
    </xf>
    <xf numFmtId="194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38" fontId="2" fillId="0" borderId="7" xfId="0" applyNumberFormat="1" applyFont="1" applyFill="1" applyBorder="1" applyAlignment="1">
      <alignment horizontal="right"/>
    </xf>
    <xf numFmtId="192" fontId="2" fillId="0" borderId="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38" fontId="2" fillId="0" borderId="37" xfId="0" applyNumberFormat="1" applyFont="1" applyFill="1" applyBorder="1" applyAlignment="1">
      <alignment horizontal="right"/>
    </xf>
    <xf numFmtId="40" fontId="2" fillId="0" borderId="37" xfId="0" applyNumberFormat="1" applyFont="1" applyFill="1" applyBorder="1" applyAlignment="1">
      <alignment horizontal="right"/>
    </xf>
    <xf numFmtId="194" fontId="2" fillId="0" borderId="4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vertical="center"/>
    </xf>
    <xf numFmtId="0" fontId="31" fillId="3" borderId="6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0" fillId="0" borderId="7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 wrapText="1"/>
    </xf>
    <xf numFmtId="191" fontId="30" fillId="2" borderId="7" xfId="0" applyNumberFormat="1" applyFont="1" applyFill="1" applyBorder="1" applyAlignment="1">
      <alignment vertical="center"/>
    </xf>
    <xf numFmtId="2" fontId="30" fillId="2" borderId="7" xfId="0" applyNumberFormat="1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/>
    </xf>
    <xf numFmtId="2" fontId="30" fillId="0" borderId="7" xfId="0" applyNumberFormat="1" applyFont="1" applyFill="1" applyBorder="1" applyAlignment="1">
      <alignment horizontal="right" vertical="center" wrapText="1"/>
    </xf>
    <xf numFmtId="2" fontId="30" fillId="0" borderId="7" xfId="0" applyNumberFormat="1" applyFont="1" applyFill="1" applyBorder="1" applyAlignment="1">
      <alignment/>
    </xf>
    <xf numFmtId="2" fontId="30" fillId="0" borderId="1" xfId="0" applyNumberFormat="1" applyFont="1" applyFill="1" applyBorder="1" applyAlignment="1">
      <alignment/>
    </xf>
    <xf numFmtId="0" fontId="17" fillId="0" borderId="17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40" fontId="30" fillId="0" borderId="20" xfId="0" applyNumberFormat="1" applyFont="1" applyFill="1" applyBorder="1" applyAlignment="1">
      <alignment horizontal="right" vertical="center"/>
    </xf>
    <xf numFmtId="2" fontId="30" fillId="0" borderId="7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right"/>
    </xf>
    <xf numFmtId="38" fontId="3" fillId="0" borderId="20" xfId="0" applyNumberFormat="1" applyFont="1" applyFill="1" applyBorder="1" applyAlignment="1">
      <alignment horizontal="right"/>
    </xf>
    <xf numFmtId="40" fontId="3" fillId="0" borderId="20" xfId="0" applyNumberFormat="1" applyFont="1" applyFill="1" applyBorder="1" applyAlignment="1">
      <alignment horizontal="right"/>
    </xf>
    <xf numFmtId="192" fontId="3" fillId="0" borderId="20" xfId="0" applyNumberFormat="1" applyFont="1" applyFill="1" applyBorder="1" applyAlignment="1">
      <alignment horizontal="right" vertical="center"/>
    </xf>
    <xf numFmtId="194" fontId="3" fillId="0" borderId="2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right"/>
    </xf>
    <xf numFmtId="40" fontId="3" fillId="0" borderId="17" xfId="0" applyNumberFormat="1" applyFont="1" applyFill="1" applyBorder="1" applyAlignment="1">
      <alignment horizontal="right"/>
    </xf>
    <xf numFmtId="192" fontId="3" fillId="0" borderId="17" xfId="0" applyNumberFormat="1" applyFont="1" applyFill="1" applyBorder="1" applyAlignment="1">
      <alignment horizontal="right" vertical="center"/>
    </xf>
    <xf numFmtId="194" fontId="3" fillId="0" borderId="1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92" fontId="3" fillId="0" borderId="1" xfId="0" applyNumberFormat="1" applyFont="1" applyFill="1" applyBorder="1" applyAlignment="1">
      <alignment vertical="center"/>
    </xf>
    <xf numFmtId="194" fontId="3" fillId="0" borderId="1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208" fontId="6" fillId="0" borderId="25" xfId="0" applyNumberFormat="1" applyFont="1" applyFill="1" applyBorder="1" applyAlignment="1">
      <alignment horizontal="left" vertical="center" wrapText="1"/>
    </xf>
    <xf numFmtId="208" fontId="6" fillId="0" borderId="0" xfId="0" applyNumberFormat="1" applyFont="1" applyFill="1" applyBorder="1" applyAlignment="1">
      <alignment horizontal="left" vertical="center" wrapText="1"/>
    </xf>
    <xf numFmtId="0" fontId="31" fillId="3" borderId="14" xfId="0" applyFont="1" applyFill="1" applyBorder="1" applyAlignment="1">
      <alignment horizontal="center" vertical="center" wrapText="1"/>
    </xf>
    <xf numFmtId="196" fontId="2" fillId="0" borderId="31" xfId="0" applyNumberFormat="1" applyFont="1" applyFill="1" applyBorder="1" applyAlignment="1">
      <alignment horizontal="right" vertical="center"/>
    </xf>
    <xf numFmtId="196" fontId="2" fillId="0" borderId="17" xfId="0" applyNumberFormat="1" applyFont="1" applyFill="1" applyBorder="1" applyAlignment="1">
      <alignment horizontal="right" vertical="center"/>
    </xf>
    <xf numFmtId="196" fontId="2" fillId="0" borderId="31" xfId="0" applyNumberFormat="1" applyFont="1" applyBorder="1" applyAlignment="1">
      <alignment vertical="center"/>
    </xf>
    <xf numFmtId="196" fontId="2" fillId="0" borderId="31" xfId="15" applyNumberFormat="1" applyFont="1" applyFill="1" applyBorder="1" applyAlignment="1">
      <alignment horizontal="right" vertical="center"/>
    </xf>
    <xf numFmtId="196" fontId="2" fillId="0" borderId="23" xfId="15" applyNumberFormat="1" applyFont="1" applyFill="1" applyBorder="1" applyAlignment="1">
      <alignment horizontal="right" vertical="center"/>
    </xf>
    <xf numFmtId="196" fontId="2" fillId="3" borderId="29" xfId="15" applyNumberFormat="1" applyFont="1" applyFill="1" applyBorder="1" applyAlignment="1">
      <alignment horizontal="right" vertical="center"/>
    </xf>
    <xf numFmtId="196" fontId="3" fillId="0" borderId="20" xfId="0" applyNumberFormat="1" applyFont="1" applyFill="1" applyBorder="1" applyAlignment="1">
      <alignment horizontal="right" vertical="center"/>
    </xf>
    <xf numFmtId="196" fontId="3" fillId="3" borderId="29" xfId="0" applyNumberFormat="1" applyFont="1" applyFill="1" applyBorder="1" applyAlignment="1">
      <alignment horizontal="right" vertical="center"/>
    </xf>
    <xf numFmtId="196" fontId="3" fillId="0" borderId="23" xfId="0" applyNumberFormat="1" applyFont="1" applyFill="1" applyBorder="1" applyAlignment="1">
      <alignment horizontal="right" vertical="center"/>
    </xf>
    <xf numFmtId="196" fontId="30" fillId="0" borderId="23" xfId="0" applyNumberFormat="1" applyFont="1" applyFill="1" applyBorder="1" applyAlignment="1">
      <alignment horizontal="right" vertical="center"/>
    </xf>
    <xf numFmtId="196" fontId="2" fillId="4" borderId="7" xfId="0" applyNumberFormat="1" applyFont="1" applyFill="1" applyBorder="1" applyAlignment="1">
      <alignment horizontal="right" vertical="center"/>
    </xf>
    <xf numFmtId="196" fontId="30" fillId="4" borderId="7" xfId="0" applyNumberFormat="1" applyFont="1" applyFill="1" applyBorder="1" applyAlignment="1">
      <alignment vertical="center"/>
    </xf>
    <xf numFmtId="196" fontId="2" fillId="4" borderId="7" xfId="0" applyNumberFormat="1" applyFont="1" applyFill="1" applyBorder="1" applyAlignment="1">
      <alignment vertical="center"/>
    </xf>
    <xf numFmtId="196" fontId="30" fillId="0" borderId="31" xfId="0" applyNumberFormat="1" applyFont="1" applyFill="1" applyBorder="1" applyAlignment="1">
      <alignment vertical="center"/>
    </xf>
    <xf numFmtId="196" fontId="30" fillId="0" borderId="20" xfId="0" applyNumberFormat="1" applyFont="1" applyFill="1" applyBorder="1" applyAlignment="1">
      <alignment vertical="center"/>
    </xf>
    <xf numFmtId="196" fontId="4" fillId="0" borderId="31" xfId="0" applyNumberFormat="1" applyFont="1" applyFill="1" applyBorder="1" applyAlignment="1">
      <alignment vertical="center"/>
    </xf>
    <xf numFmtId="196" fontId="30" fillId="0" borderId="23" xfId="0" applyNumberFormat="1" applyFont="1" applyFill="1" applyBorder="1" applyAlignment="1">
      <alignment vertical="center"/>
    </xf>
    <xf numFmtId="196" fontId="4" fillId="4" borderId="7" xfId="0" applyNumberFormat="1" applyFont="1" applyFill="1" applyBorder="1" applyAlignment="1">
      <alignment horizontal="right" vertical="center"/>
    </xf>
    <xf numFmtId="196" fontId="4" fillId="4" borderId="7" xfId="15" applyNumberFormat="1" applyFont="1" applyFill="1" applyBorder="1" applyAlignment="1">
      <alignment horizontal="right" vertical="center"/>
    </xf>
    <xf numFmtId="196" fontId="2" fillId="0" borderId="31" xfId="0" applyNumberFormat="1" applyFont="1" applyFill="1" applyBorder="1" applyAlignment="1">
      <alignment vertical="center"/>
    </xf>
    <xf numFmtId="196" fontId="3" fillId="0" borderId="23" xfId="0" applyNumberFormat="1" applyFont="1" applyFill="1" applyBorder="1" applyAlignment="1">
      <alignment vertical="center"/>
    </xf>
    <xf numFmtId="196" fontId="2" fillId="0" borderId="1" xfId="0" applyNumberFormat="1" applyFont="1" applyFill="1" applyBorder="1" applyAlignment="1">
      <alignment vertical="center"/>
    </xf>
    <xf numFmtId="196" fontId="30" fillId="0" borderId="1" xfId="0" applyNumberFormat="1" applyFont="1" applyFill="1" applyBorder="1" applyAlignment="1">
      <alignment vertical="center"/>
    </xf>
    <xf numFmtId="196" fontId="2" fillId="0" borderId="37" xfId="0" applyNumberFormat="1" applyFont="1" applyFill="1" applyBorder="1" applyAlignment="1">
      <alignment vertical="center"/>
    </xf>
    <xf numFmtId="196" fontId="30" fillId="0" borderId="37" xfId="0" applyNumberFormat="1" applyFont="1" applyFill="1" applyBorder="1" applyAlignment="1">
      <alignment vertical="center"/>
    </xf>
    <xf numFmtId="196" fontId="2" fillId="0" borderId="23" xfId="0" applyNumberFormat="1" applyFont="1" applyFill="1" applyBorder="1" applyAlignment="1">
      <alignment vertical="center"/>
    </xf>
    <xf numFmtId="196" fontId="2" fillId="0" borderId="17" xfId="0" applyNumberFormat="1" applyFont="1" applyFill="1" applyBorder="1" applyAlignment="1">
      <alignment vertical="center"/>
    </xf>
    <xf numFmtId="196" fontId="30" fillId="0" borderId="17" xfId="0" applyNumberFormat="1" applyFont="1" applyFill="1" applyBorder="1" applyAlignment="1">
      <alignment vertical="center"/>
    </xf>
    <xf numFmtId="196" fontId="30" fillId="0" borderId="31" xfId="0" applyNumberFormat="1" applyFont="1" applyFill="1" applyBorder="1" applyAlignment="1">
      <alignment horizontal="right" vertical="center"/>
    </xf>
    <xf numFmtId="196" fontId="2" fillId="0" borderId="23" xfId="0" applyNumberFormat="1" applyFont="1" applyFill="1" applyBorder="1" applyAlignment="1">
      <alignment horizontal="right" vertical="center"/>
    </xf>
    <xf numFmtId="196" fontId="3" fillId="0" borderId="20" xfId="0" applyNumberFormat="1" applyFont="1" applyFill="1" applyBorder="1" applyAlignment="1">
      <alignment vertical="center"/>
    </xf>
    <xf numFmtId="196" fontId="30" fillId="4" borderId="7" xfId="0" applyNumberFormat="1" applyFont="1" applyFill="1" applyBorder="1" applyAlignment="1">
      <alignment horizontal="right" vertical="center"/>
    </xf>
    <xf numFmtId="196" fontId="4" fillId="0" borderId="1" xfId="0" applyNumberFormat="1" applyFont="1" applyFill="1" applyBorder="1" applyAlignment="1">
      <alignment horizontal="right" vertical="center"/>
    </xf>
    <xf numFmtId="196" fontId="4" fillId="0" borderId="1" xfId="15" applyNumberFormat="1" applyFont="1" applyFill="1" applyBorder="1" applyAlignment="1">
      <alignment horizontal="right" vertical="center"/>
    </xf>
    <xf numFmtId="40" fontId="4" fillId="4" borderId="7" xfId="1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2" fillId="0" borderId="31" xfId="0" applyNumberFormat="1" applyFont="1" applyBorder="1" applyAlignment="1">
      <alignment vertical="center"/>
    </xf>
    <xf numFmtId="196" fontId="2" fillId="0" borderId="31" xfId="0" applyNumberFormat="1" applyFont="1" applyBorder="1" applyAlignment="1">
      <alignment vertical="center"/>
    </xf>
    <xf numFmtId="196" fontId="2" fillId="0" borderId="31" xfId="16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196" fontId="2" fillId="0" borderId="17" xfId="0" applyNumberFormat="1" applyFont="1" applyBorder="1" applyAlignment="1">
      <alignment vertical="center"/>
    </xf>
    <xf numFmtId="17" fontId="2" fillId="0" borderId="17" xfId="0" applyNumberFormat="1" applyFont="1" applyBorder="1" applyAlignment="1" quotePrefix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96" fontId="2" fillId="0" borderId="1" xfId="16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6" fontId="2" fillId="0" borderId="31" xfId="0" applyNumberFormat="1" applyFont="1" applyBorder="1" applyAlignment="1" quotePrefix="1">
      <alignment horizontal="center" vertical="center"/>
    </xf>
    <xf numFmtId="0" fontId="3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2" fillId="0" borderId="37" xfId="0" applyNumberFormat="1" applyFont="1" applyBorder="1" applyAlignment="1">
      <alignment vertical="center"/>
    </xf>
    <xf numFmtId="0" fontId="4" fillId="0" borderId="41" xfId="0" applyFont="1" applyFill="1" applyBorder="1" applyAlignment="1" quotePrefix="1">
      <alignment horizontal="left" vertical="center" wrapText="1"/>
    </xf>
    <xf numFmtId="196" fontId="2" fillId="0" borderId="37" xfId="0" applyNumberFormat="1" applyFont="1" applyBorder="1" applyAlignment="1">
      <alignment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/>
    </xf>
    <xf numFmtId="194" fontId="4" fillId="0" borderId="24" xfId="0" applyNumberFormat="1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38" fontId="31" fillId="3" borderId="7" xfId="0" applyNumberFormat="1" applyFont="1" applyFill="1" applyBorder="1" applyAlignment="1">
      <alignment horizontal="center" vertical="center" wrapText="1"/>
    </xf>
    <xf numFmtId="38" fontId="31" fillId="3" borderId="20" xfId="0" applyNumberFormat="1" applyFont="1" applyFill="1" applyBorder="1" applyAlignment="1">
      <alignment horizontal="center" vertical="center" wrapText="1"/>
    </xf>
    <xf numFmtId="40" fontId="31" fillId="3" borderId="7" xfId="0" applyNumberFormat="1" applyFont="1" applyFill="1" applyBorder="1" applyAlignment="1">
      <alignment horizontal="center" vertical="center" wrapText="1"/>
    </xf>
    <xf numFmtId="40" fontId="31" fillId="3" borderId="20" xfId="0" applyNumberFormat="1" applyFont="1" applyFill="1" applyBorder="1" applyAlignment="1">
      <alignment horizontal="center" vertical="center" wrapText="1"/>
    </xf>
    <xf numFmtId="40" fontId="32" fillId="3" borderId="7" xfId="0" applyNumberFormat="1" applyFont="1" applyFill="1" applyBorder="1" applyAlignment="1">
      <alignment horizontal="center" vertical="center" wrapText="1"/>
    </xf>
    <xf numFmtId="40" fontId="32" fillId="3" borderId="1" xfId="0" applyNumberFormat="1" applyFont="1" applyFill="1" applyBorder="1" applyAlignment="1">
      <alignment horizontal="center" vertical="center" wrapText="1"/>
    </xf>
    <xf numFmtId="40" fontId="32" fillId="3" borderId="20" xfId="0" applyNumberFormat="1" applyFont="1" applyFill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32" fillId="3" borderId="43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17" fontId="2" fillId="0" borderId="19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 quotePrefix="1">
      <alignment horizontal="center" vertical="center"/>
    </xf>
    <xf numFmtId="17" fontId="2" fillId="0" borderId="14" xfId="0" applyNumberFormat="1" applyFont="1" applyFill="1" applyBorder="1" applyAlignment="1" quotePrefix="1">
      <alignment horizontal="center" vertical="center"/>
    </xf>
    <xf numFmtId="0" fontId="32" fillId="3" borderId="53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40" fontId="31" fillId="3" borderId="43" xfId="0" applyNumberFormat="1" applyFont="1" applyFill="1" applyBorder="1" applyAlignment="1">
      <alignment horizontal="center" vertical="center" wrapText="1"/>
    </xf>
    <xf numFmtId="40" fontId="31" fillId="3" borderId="44" xfId="0" applyNumberFormat="1" applyFont="1" applyFill="1" applyBorder="1" applyAlignment="1">
      <alignment horizontal="center" vertical="center" wrapText="1"/>
    </xf>
    <xf numFmtId="40" fontId="31" fillId="3" borderId="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31" fillId="3" borderId="39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38" fontId="31" fillId="3" borderId="12" xfId="0" applyNumberFormat="1" applyFont="1" applyFill="1" applyBorder="1" applyAlignment="1">
      <alignment horizontal="center" vertical="center" wrapText="1"/>
    </xf>
    <xf numFmtId="38" fontId="31" fillId="3" borderId="25" xfId="0" applyNumberFormat="1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38" fontId="31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2" sqref="C2"/>
    </sheetView>
  </sheetViews>
  <sheetFormatPr defaultColWidth="9.00390625" defaultRowHeight="13.5"/>
  <cols>
    <col min="1" max="1" width="7.125" style="1" customWidth="1"/>
    <col min="2" max="2" width="20.625" style="1" customWidth="1"/>
    <col min="3" max="3" width="10.625" style="1" customWidth="1"/>
    <col min="4" max="4" width="10.625" style="5" customWidth="1"/>
    <col min="5" max="5" width="9.625" style="5" customWidth="1"/>
    <col min="6" max="6" width="10.625" style="1" customWidth="1"/>
    <col min="7" max="7" width="12.125" style="213" customWidth="1"/>
    <col min="8" max="8" width="10.625" style="1" customWidth="1"/>
    <col min="9" max="9" width="12.125" style="213" customWidth="1"/>
    <col min="10" max="10" width="10.625" style="3" customWidth="1"/>
    <col min="11" max="16384" width="9.00390625" style="1" customWidth="1"/>
  </cols>
  <sheetData>
    <row r="1" spans="1:10" ht="16.5">
      <c r="A1" s="676"/>
      <c r="B1" s="676"/>
      <c r="C1" s="676" t="s">
        <v>151</v>
      </c>
      <c r="D1" s="676"/>
      <c r="E1" s="676"/>
      <c r="F1" s="676"/>
      <c r="G1" s="676"/>
      <c r="H1" s="676"/>
      <c r="I1" s="676"/>
      <c r="J1" s="676"/>
    </row>
    <row r="2" spans="1:10" ht="18" customHeight="1">
      <c r="A2" s="704" t="s">
        <v>499</v>
      </c>
      <c r="B2" s="704"/>
      <c r="C2" s="677" t="s">
        <v>513</v>
      </c>
      <c r="D2" s="677"/>
      <c r="E2" s="677"/>
      <c r="F2" s="677"/>
      <c r="G2" s="677"/>
      <c r="H2" s="677"/>
      <c r="I2" s="677"/>
      <c r="J2" s="677"/>
    </row>
    <row r="3" ht="18" customHeight="1">
      <c r="J3" s="349" t="s">
        <v>428</v>
      </c>
    </row>
    <row r="4" spans="1:10" s="2" customFormat="1" ht="18" customHeight="1">
      <c r="A4" s="709" t="s">
        <v>384</v>
      </c>
      <c r="B4" s="710"/>
      <c r="C4" s="695" t="s">
        <v>488</v>
      </c>
      <c r="D4" s="690" t="s">
        <v>487</v>
      </c>
      <c r="E4" s="690" t="s">
        <v>489</v>
      </c>
      <c r="F4" s="698" t="s">
        <v>507</v>
      </c>
      <c r="G4" s="698"/>
      <c r="H4" s="698"/>
      <c r="I4" s="699"/>
      <c r="J4" s="700"/>
    </row>
    <row r="5" spans="1:10" s="4" customFormat="1" ht="15.75" customHeight="1">
      <c r="A5" s="711"/>
      <c r="B5" s="712"/>
      <c r="C5" s="696"/>
      <c r="D5" s="691"/>
      <c r="E5" s="691"/>
      <c r="F5" s="693" t="s">
        <v>508</v>
      </c>
      <c r="G5" s="694"/>
      <c r="H5" s="693" t="s">
        <v>509</v>
      </c>
      <c r="I5" s="694"/>
      <c r="J5" s="701" t="s">
        <v>385</v>
      </c>
    </row>
    <row r="6" spans="1:10" s="4" customFormat="1" ht="15.75" customHeight="1">
      <c r="A6" s="711"/>
      <c r="B6" s="712"/>
      <c r="C6" s="696"/>
      <c r="D6" s="691"/>
      <c r="E6" s="691"/>
      <c r="F6" s="453" t="s">
        <v>386</v>
      </c>
      <c r="G6" s="453" t="s">
        <v>387</v>
      </c>
      <c r="H6" s="453" t="s">
        <v>386</v>
      </c>
      <c r="I6" s="453" t="s">
        <v>387</v>
      </c>
      <c r="J6" s="702"/>
    </row>
    <row r="7" spans="1:10" s="4" customFormat="1" ht="15.75" customHeight="1">
      <c r="A7" s="713"/>
      <c r="B7" s="714"/>
      <c r="C7" s="697"/>
      <c r="D7" s="692"/>
      <c r="E7" s="692"/>
      <c r="F7" s="453" t="s">
        <v>388</v>
      </c>
      <c r="G7" s="453" t="s">
        <v>389</v>
      </c>
      <c r="H7" s="453" t="s">
        <v>388</v>
      </c>
      <c r="I7" s="453" t="s">
        <v>389</v>
      </c>
      <c r="J7" s="703"/>
    </row>
    <row r="8" spans="1:10" s="4" customFormat="1" ht="19.5" customHeight="1">
      <c r="A8" s="274" t="s">
        <v>342</v>
      </c>
      <c r="B8" s="31"/>
      <c r="C8" s="193"/>
      <c r="D8" s="192"/>
      <c r="E8" s="192"/>
      <c r="F8" s="193"/>
      <c r="G8" s="193"/>
      <c r="H8" s="193"/>
      <c r="I8" s="193"/>
      <c r="J8" s="200"/>
    </row>
    <row r="9" spans="1:10" s="4" customFormat="1" ht="19.5" customHeight="1">
      <c r="A9" s="191">
        <v>1</v>
      </c>
      <c r="B9" s="33" t="s">
        <v>29</v>
      </c>
      <c r="C9" s="195">
        <f>'T4 All Data'!G11</f>
        <v>236</v>
      </c>
      <c r="D9" s="194">
        <f>'T4 All Data'!H11</f>
        <v>105.66</v>
      </c>
      <c r="E9" s="194">
        <f>D9/C9</f>
        <v>0.4477118644067796</v>
      </c>
      <c r="F9" s="198">
        <f>'T4 All Data'!X11</f>
        <v>11.247558205565019</v>
      </c>
      <c r="G9" s="198">
        <f>$D9*F9</f>
        <v>1188.417</v>
      </c>
      <c r="H9" s="198">
        <f>'T4 All Data'!Z11</f>
        <v>7.6737535491198186</v>
      </c>
      <c r="I9" s="198">
        <f>$D9*H9</f>
        <v>810.8088</v>
      </c>
      <c r="J9" s="201">
        <f>F9/H9-1</f>
        <v>0.46571793498047853</v>
      </c>
    </row>
    <row r="10" spans="1:10" ht="19.5" customHeight="1">
      <c r="A10" s="191">
        <v>2</v>
      </c>
      <c r="B10" s="34" t="s">
        <v>75</v>
      </c>
      <c r="C10" s="195">
        <f>'T4 All Data'!G92</f>
        <v>4267</v>
      </c>
      <c r="D10" s="194">
        <f>'T4 All Data'!H92</f>
        <v>2196.219</v>
      </c>
      <c r="E10" s="194">
        <f>D10/C10</f>
        <v>0.5146986172955238</v>
      </c>
      <c r="F10" s="198">
        <f>'T4 All Data'!X92</f>
        <v>7.904209472279402</v>
      </c>
      <c r="G10" s="198">
        <f>$D10*F10</f>
        <v>17359.375022999997</v>
      </c>
      <c r="H10" s="198">
        <f>'T4 All Data'!Z92</f>
        <v>4.068383697740548</v>
      </c>
      <c r="I10" s="198">
        <f>$D10*H10</f>
        <v>8935.061576268048</v>
      </c>
      <c r="J10" s="201">
        <f aca="true" t="shared" si="0" ref="J10:J18">F10/H10-1</f>
        <v>0.9428377605261644</v>
      </c>
    </row>
    <row r="11" spans="1:10" ht="19.5" customHeight="1">
      <c r="A11" s="191">
        <v>3</v>
      </c>
      <c r="B11" s="34" t="s">
        <v>76</v>
      </c>
      <c r="C11" s="195">
        <f>'T4 All Data'!G121</f>
        <v>314</v>
      </c>
      <c r="D11" s="194">
        <f>'T4 All Data'!H121</f>
        <v>147.97</v>
      </c>
      <c r="E11" s="194">
        <f>D11/C11</f>
        <v>0.4712420382165605</v>
      </c>
      <c r="F11" s="198">
        <f>'T4 All Data'!X121</f>
        <v>7.226346556734473</v>
      </c>
      <c r="G11" s="198">
        <f>$D11*F11</f>
        <v>1069.2825</v>
      </c>
      <c r="H11" s="198">
        <f>'T4 All Data'!Z121</f>
        <v>3.2181604379266067</v>
      </c>
      <c r="I11" s="198">
        <f>$D11*H11</f>
        <v>476.1912</v>
      </c>
      <c r="J11" s="201">
        <f t="shared" si="0"/>
        <v>1.2454898368554481</v>
      </c>
    </row>
    <row r="12" spans="1:10" s="137" customFormat="1" ht="19.5" customHeight="1">
      <c r="A12" s="707" t="s">
        <v>410</v>
      </c>
      <c r="B12" s="708"/>
      <c r="C12" s="456">
        <f>SUM(C9:C11)</f>
        <v>4817</v>
      </c>
      <c r="D12" s="455">
        <f>SUM(D9:D11)</f>
        <v>2449.8489999999997</v>
      </c>
      <c r="E12" s="455">
        <f>D12/C12</f>
        <v>0.5085839734274444</v>
      </c>
      <c r="F12" s="457">
        <v>8.02</v>
      </c>
      <c r="G12" s="455">
        <f>SUM(G9:G11)</f>
        <v>19617.074523</v>
      </c>
      <c r="H12" s="457">
        <v>4.19</v>
      </c>
      <c r="I12" s="455">
        <f>SUM(I9:I11)</f>
        <v>10222.061576268048</v>
      </c>
      <c r="J12" s="458">
        <f>F12/H12-1</f>
        <v>0.9140811455847253</v>
      </c>
    </row>
    <row r="13" spans="1:10" ht="19.5" customHeight="1">
      <c r="A13" s="275" t="s">
        <v>343</v>
      </c>
      <c r="B13" s="32"/>
      <c r="C13" s="195"/>
      <c r="D13" s="194"/>
      <c r="E13" s="194"/>
      <c r="F13" s="198"/>
      <c r="G13" s="194"/>
      <c r="H13" s="198"/>
      <c r="I13" s="194"/>
      <c r="J13" s="201"/>
    </row>
    <row r="14" spans="1:10" ht="19.5" customHeight="1">
      <c r="A14" s="191">
        <v>1</v>
      </c>
      <c r="B14" s="35" t="s">
        <v>77</v>
      </c>
      <c r="C14" s="195">
        <f>'T4 All Data'!G149</f>
        <v>4774</v>
      </c>
      <c r="D14" s="194">
        <f>'T4 All Data'!H149</f>
        <v>3776.74</v>
      </c>
      <c r="E14" s="194">
        <f aca="true" t="shared" si="1" ref="E14:E20">D14/C14</f>
        <v>0.79110599078341</v>
      </c>
      <c r="F14" s="198">
        <f>'T4 All Data'!X149</f>
        <v>7.638306873123381</v>
      </c>
      <c r="G14" s="198">
        <f>$D14*F14</f>
        <v>28847.899099999995</v>
      </c>
      <c r="H14" s="198">
        <f>'T4 All Data'!Z149</f>
        <v>4.5218762271312105</v>
      </c>
      <c r="I14" s="198">
        <f>$D14*H14</f>
        <v>17077.950822055525</v>
      </c>
      <c r="J14" s="201">
        <f t="shared" si="0"/>
        <v>0.6891897277713217</v>
      </c>
    </row>
    <row r="15" spans="1:10" ht="19.5" customHeight="1">
      <c r="A15" s="191">
        <v>2</v>
      </c>
      <c r="B15" s="35" t="s">
        <v>78</v>
      </c>
      <c r="C15" s="195">
        <f>'T4 All Data'!G164</f>
        <v>2123</v>
      </c>
      <c r="D15" s="194">
        <f>'T4 All Data'!H164</f>
        <v>2743.25</v>
      </c>
      <c r="E15" s="194">
        <f t="shared" si="1"/>
        <v>1.2921573245407443</v>
      </c>
      <c r="F15" s="198">
        <f>'T4 All Data'!X164</f>
        <v>7.359409459582612</v>
      </c>
      <c r="G15" s="198">
        <f>$D15*F15</f>
        <v>20188.7</v>
      </c>
      <c r="H15" s="198">
        <f>'T4 All Data'!Z164</f>
        <v>4.22898022418664</v>
      </c>
      <c r="I15" s="198">
        <f>$D15*H15</f>
        <v>11601.15</v>
      </c>
      <c r="J15" s="201">
        <f t="shared" si="0"/>
        <v>0.740232649349418</v>
      </c>
    </row>
    <row r="16" spans="1:10" ht="19.5" customHeight="1">
      <c r="A16" s="191">
        <v>3</v>
      </c>
      <c r="B16" s="35" t="s">
        <v>79</v>
      </c>
      <c r="C16" s="195">
        <f>'T4 All Data'!G168</f>
        <v>118</v>
      </c>
      <c r="D16" s="194">
        <f>'T4 All Data'!H168</f>
        <v>110.2</v>
      </c>
      <c r="E16" s="194">
        <f t="shared" si="1"/>
        <v>0.9338983050847458</v>
      </c>
      <c r="F16" s="198">
        <f>'T4 All Data'!X168</f>
        <v>5.960254083484574</v>
      </c>
      <c r="G16" s="198">
        <f>$D16*F16</f>
        <v>656.82</v>
      </c>
      <c r="H16" s="198">
        <f>'T4 All Data'!Z168</f>
        <v>3.558294010889292</v>
      </c>
      <c r="I16" s="198">
        <f>$D16*H16</f>
        <v>392.124</v>
      </c>
      <c r="J16" s="201">
        <f t="shared" si="0"/>
        <v>0.6750313676286073</v>
      </c>
    </row>
    <row r="17" spans="1:10" ht="19.5" customHeight="1">
      <c r="A17" s="191">
        <v>4</v>
      </c>
      <c r="B17" s="35" t="s">
        <v>80</v>
      </c>
      <c r="C17" s="195">
        <f>'T4 All Data'!G172</f>
        <v>21</v>
      </c>
      <c r="D17" s="194">
        <f>'T4 All Data'!H172</f>
        <v>44</v>
      </c>
      <c r="E17" s="194">
        <f t="shared" si="1"/>
        <v>2.0952380952380953</v>
      </c>
      <c r="F17" s="198">
        <f>'T4 All Data'!X172</f>
        <v>6.675000000000001</v>
      </c>
      <c r="G17" s="198">
        <f>$D17*F17</f>
        <v>293.70000000000005</v>
      </c>
      <c r="H17" s="198">
        <f>'T4 All Data'!Z172</f>
        <v>4.003863636363636</v>
      </c>
      <c r="I17" s="198">
        <f>$D17*H17</f>
        <v>176.17000000000002</v>
      </c>
      <c r="J17" s="201">
        <f t="shared" si="0"/>
        <v>0.6671396946131578</v>
      </c>
    </row>
    <row r="18" spans="1:10" ht="19.5" customHeight="1">
      <c r="A18" s="191">
        <v>5</v>
      </c>
      <c r="B18" s="36" t="s">
        <v>81</v>
      </c>
      <c r="C18" s="197">
        <f>'T4 All Data'!G192</f>
        <v>280</v>
      </c>
      <c r="D18" s="196">
        <f>'T4 All Data'!H192</f>
        <v>305.06</v>
      </c>
      <c r="E18" s="194">
        <f t="shared" si="1"/>
        <v>1.0895</v>
      </c>
      <c r="F18" s="199">
        <f>'T4 All Data'!X192</f>
        <v>7.077229069691209</v>
      </c>
      <c r="G18" s="199">
        <f>$D18*F18</f>
        <v>2158.9795000000004</v>
      </c>
      <c r="H18" s="199">
        <f>'T4 All Data'!Z192</f>
        <v>2.748355733298368</v>
      </c>
      <c r="I18" s="199">
        <f>$D18*H18</f>
        <v>838.4134000000001</v>
      </c>
      <c r="J18" s="202">
        <f t="shared" si="0"/>
        <v>1.5750775214232022</v>
      </c>
    </row>
    <row r="19" spans="1:10" s="137" customFormat="1" ht="19.5" customHeight="1">
      <c r="A19" s="707" t="s">
        <v>411</v>
      </c>
      <c r="B19" s="708"/>
      <c r="C19" s="460">
        <f>SUM(C14:C18)</f>
        <v>7316</v>
      </c>
      <c r="D19" s="459">
        <f>SUM(D14:D18)</f>
        <v>6979.25</v>
      </c>
      <c r="E19" s="455">
        <f t="shared" si="1"/>
        <v>0.953970749043193</v>
      </c>
      <c r="F19" s="457">
        <v>7.44</v>
      </c>
      <c r="G19" s="455">
        <f>SUM(G14:G18)</f>
        <v>52146.09859999999</v>
      </c>
      <c r="H19" s="457">
        <v>4.32</v>
      </c>
      <c r="I19" s="455">
        <f>SUM(I14:I18)</f>
        <v>30085.808222055522</v>
      </c>
      <c r="J19" s="461">
        <f>F19/H19-1</f>
        <v>0.7222222222222221</v>
      </c>
    </row>
    <row r="20" spans="1:10" ht="22.5" customHeight="1">
      <c r="A20" s="705" t="s">
        <v>395</v>
      </c>
      <c r="B20" s="706"/>
      <c r="C20" s="488">
        <f>C12+C19</f>
        <v>12133</v>
      </c>
      <c r="D20" s="487">
        <f>D12+D19</f>
        <v>9429.099</v>
      </c>
      <c r="E20" s="487">
        <f t="shared" si="1"/>
        <v>0.777144894090497</v>
      </c>
      <c r="F20" s="489">
        <f>'T4 All Data'!X193</f>
        <v>7.610819774296568</v>
      </c>
      <c r="G20" s="487">
        <f>G12+G19</f>
        <v>71763.17312299999</v>
      </c>
      <c r="H20" s="489">
        <f>'T4 All Data'!Z193</f>
        <v>4.2748379032104316</v>
      </c>
      <c r="I20" s="487">
        <f>I12+I19</f>
        <v>40307.86979832357</v>
      </c>
      <c r="J20" s="492">
        <f>'T4 All Data'!AB193</f>
        <v>0.7803762263314808</v>
      </c>
    </row>
    <row r="21" spans="1:10" ht="16.5" customHeight="1">
      <c r="A21" s="207" t="s">
        <v>344</v>
      </c>
      <c r="B21" s="207"/>
      <c r="C21" s="24"/>
      <c r="D21" s="27"/>
      <c r="E21" s="27"/>
      <c r="F21" s="25"/>
      <c r="G21" s="214"/>
      <c r="H21" s="25"/>
      <c r="I21" s="214"/>
      <c r="J21" s="20"/>
    </row>
    <row r="22" spans="1:5" ht="15" customHeight="1">
      <c r="A22" s="680" t="s">
        <v>196</v>
      </c>
      <c r="B22" s="208" t="s">
        <v>502</v>
      </c>
      <c r="C22" s="13"/>
      <c r="D22" s="29"/>
      <c r="E22" s="29"/>
    </row>
    <row r="23" spans="1:5" ht="15" customHeight="1">
      <c r="A23" s="680" t="s">
        <v>503</v>
      </c>
      <c r="B23" s="29" t="s">
        <v>505</v>
      </c>
      <c r="C23" s="13"/>
      <c r="D23" s="16"/>
      <c r="E23" s="16"/>
    </row>
    <row r="24" spans="1:5" ht="15" customHeight="1">
      <c r="A24" s="680" t="s">
        <v>504</v>
      </c>
      <c r="B24" s="29" t="s">
        <v>506</v>
      </c>
      <c r="C24" s="13"/>
      <c r="D24" s="16"/>
      <c r="E24" s="16"/>
    </row>
    <row r="25" spans="1:5" ht="15" customHeight="1">
      <c r="A25" s="13"/>
      <c r="B25" s="13"/>
      <c r="C25" s="13"/>
      <c r="D25" s="16"/>
      <c r="E25" s="16"/>
    </row>
    <row r="26" spans="1:5" ht="15" customHeight="1">
      <c r="A26" s="13"/>
      <c r="B26" s="13"/>
      <c r="C26" s="13"/>
      <c r="D26" s="16"/>
      <c r="E26" s="16"/>
    </row>
    <row r="27" spans="1:5" ht="15" customHeight="1">
      <c r="A27" s="13"/>
      <c r="B27" s="13"/>
      <c r="C27" s="13"/>
      <c r="D27" s="16"/>
      <c r="E27" s="16"/>
    </row>
    <row r="28" spans="1:5" ht="15" customHeight="1">
      <c r="A28" s="13"/>
      <c r="B28" s="13"/>
      <c r="C28" s="13"/>
      <c r="D28" s="16"/>
      <c r="E28" s="16"/>
    </row>
    <row r="29" spans="1:5" ht="16.5">
      <c r="A29" s="13"/>
      <c r="B29" s="13"/>
      <c r="C29" s="13"/>
      <c r="D29" s="16"/>
      <c r="E29" s="16"/>
    </row>
    <row r="30" spans="1:5" ht="16.5">
      <c r="A30" s="13"/>
      <c r="B30" s="13"/>
      <c r="C30" s="13"/>
      <c r="D30" s="16"/>
      <c r="E30" s="16"/>
    </row>
    <row r="31" spans="1:5" ht="16.5">
      <c r="A31" s="13"/>
      <c r="B31" s="13"/>
      <c r="C31" s="13"/>
      <c r="D31" s="16"/>
      <c r="E31" s="16"/>
    </row>
    <row r="32" spans="1:5" ht="16.5">
      <c r="A32" s="13"/>
      <c r="B32" s="13"/>
      <c r="C32" s="13"/>
      <c r="D32" s="16"/>
      <c r="E32" s="16"/>
    </row>
    <row r="33" spans="1:5" ht="16.5">
      <c r="A33" s="13"/>
      <c r="B33" s="13"/>
      <c r="C33" s="13"/>
      <c r="D33" s="16"/>
      <c r="E33" s="16"/>
    </row>
    <row r="34" spans="1:5" ht="16.5">
      <c r="A34" s="13"/>
      <c r="B34" s="13"/>
      <c r="C34" s="13"/>
      <c r="D34" s="16"/>
      <c r="E34" s="16"/>
    </row>
    <row r="35" spans="1:5" ht="16.5">
      <c r="A35" s="13"/>
      <c r="B35" s="13"/>
      <c r="C35" s="13"/>
      <c r="D35" s="16"/>
      <c r="E35" s="16"/>
    </row>
    <row r="36" spans="1:5" ht="16.5">
      <c r="A36" s="13"/>
      <c r="B36" s="13"/>
      <c r="C36" s="13"/>
      <c r="D36" s="16"/>
      <c r="E36" s="16"/>
    </row>
    <row r="37" spans="1:5" ht="16.5">
      <c r="A37" s="13"/>
      <c r="B37" s="13"/>
      <c r="C37" s="13"/>
      <c r="D37" s="16"/>
      <c r="E37" s="16"/>
    </row>
    <row r="38" spans="1:5" ht="16.5">
      <c r="A38" s="13"/>
      <c r="B38" s="13"/>
      <c r="C38" s="13"/>
      <c r="D38" s="16"/>
      <c r="E38" s="16"/>
    </row>
    <row r="39" spans="1:5" ht="16.5">
      <c r="A39" s="17"/>
      <c r="B39" s="17"/>
      <c r="C39" s="17"/>
      <c r="D39" s="18"/>
      <c r="E39" s="18"/>
    </row>
  </sheetData>
  <mergeCells count="12">
    <mergeCell ref="A2:B2"/>
    <mergeCell ref="A20:B20"/>
    <mergeCell ref="A12:B12"/>
    <mergeCell ref="A19:B19"/>
    <mergeCell ref="A4:B7"/>
    <mergeCell ref="E4:E7"/>
    <mergeCell ref="F5:G5"/>
    <mergeCell ref="H5:I5"/>
    <mergeCell ref="C4:C7"/>
    <mergeCell ref="F4:J4"/>
    <mergeCell ref="D4:D7"/>
    <mergeCell ref="J5:J7"/>
  </mergeCells>
  <printOptions horizontalCentered="1"/>
  <pageMargins left="0.5118110236220472" right="0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pane ySplit="5" topLeftCell="BM6" activePane="bottomLeft" state="frozen"/>
      <selection pane="topLeft" activeCell="A1" sqref="A1"/>
      <selection pane="bottomLeft" activeCell="O18" sqref="O18"/>
    </sheetView>
  </sheetViews>
  <sheetFormatPr defaultColWidth="9.00390625" defaultRowHeight="13.5"/>
  <cols>
    <col min="1" max="1" width="1.4921875" style="1" customWidth="1"/>
    <col min="2" max="3" width="10.625" style="215" customWidth="1"/>
    <col min="4" max="4" width="8.125" style="2" customWidth="1"/>
    <col min="5" max="5" width="3.625" style="2" customWidth="1"/>
    <col min="6" max="6" width="8.625" style="37" customWidth="1"/>
    <col min="7" max="7" width="9.625" style="5" customWidth="1"/>
    <col min="8" max="8" width="8.625" style="1" customWidth="1"/>
    <col min="9" max="9" width="8.625" style="264" hidden="1" customWidth="1"/>
    <col min="10" max="10" width="8.625" style="1" customWidth="1"/>
    <col min="11" max="11" width="8.625" style="264" hidden="1" customWidth="1"/>
    <col min="12" max="12" width="8.625" style="3" customWidth="1"/>
    <col min="13" max="13" width="36.625" style="1" customWidth="1"/>
    <col min="14" max="16" width="8.625" style="1" customWidth="1"/>
    <col min="17" max="16384" width="9.00390625" style="1" customWidth="1"/>
  </cols>
  <sheetData>
    <row r="1" spans="1:12" ht="16.5">
      <c r="A1" s="4"/>
      <c r="B1" s="569"/>
      <c r="C1" s="569"/>
      <c r="D1" s="88" t="s">
        <v>151</v>
      </c>
      <c r="E1" s="37"/>
      <c r="G1" s="1"/>
      <c r="H1" s="53"/>
      <c r="L1" s="1"/>
    </row>
    <row r="2" spans="1:12" ht="18" customHeight="1">
      <c r="A2" s="704" t="s">
        <v>147</v>
      </c>
      <c r="B2" s="704"/>
      <c r="C2" s="704"/>
      <c r="D2" s="6" t="s">
        <v>514</v>
      </c>
      <c r="E2" s="37"/>
      <c r="G2" s="1"/>
      <c r="H2" s="53"/>
      <c r="L2" s="1"/>
    </row>
    <row r="3" ht="15" customHeight="1">
      <c r="M3" s="349" t="s">
        <v>428</v>
      </c>
    </row>
    <row r="4" spans="1:13" s="2" customFormat="1" ht="16.5" customHeight="1">
      <c r="A4" s="586" t="s">
        <v>150</v>
      </c>
      <c r="B4" s="587"/>
      <c r="C4" s="683"/>
      <c r="D4" s="684" t="s">
        <v>391</v>
      </c>
      <c r="E4" s="683"/>
      <c r="F4" s="686" t="s">
        <v>122</v>
      </c>
      <c r="G4" s="688" t="s">
        <v>392</v>
      </c>
      <c r="H4" s="698" t="s">
        <v>393</v>
      </c>
      <c r="I4" s="698"/>
      <c r="J4" s="698"/>
      <c r="K4" s="698"/>
      <c r="L4" s="698"/>
      <c r="M4" s="330" t="s">
        <v>394</v>
      </c>
    </row>
    <row r="5" spans="1:13" s="4" customFormat="1" ht="16.5" customHeight="1">
      <c r="A5" s="555"/>
      <c r="B5" s="490"/>
      <c r="C5" s="619"/>
      <c r="D5" s="682"/>
      <c r="E5" s="619"/>
      <c r="F5" s="687"/>
      <c r="G5" s="689"/>
      <c r="H5" s="422" t="s">
        <v>13</v>
      </c>
      <c r="I5" s="545" t="s">
        <v>134</v>
      </c>
      <c r="J5" s="422" t="s">
        <v>14</v>
      </c>
      <c r="K5" s="545" t="s">
        <v>134</v>
      </c>
      <c r="L5" s="422" t="s">
        <v>123</v>
      </c>
      <c r="M5" s="331"/>
    </row>
    <row r="6" spans="1:13" s="4" customFormat="1" ht="13.5" customHeight="1">
      <c r="A6" s="50"/>
      <c r="B6" s="299" t="s">
        <v>396</v>
      </c>
      <c r="C6" s="266"/>
      <c r="D6" s="138"/>
      <c r="E6" s="184"/>
      <c r="F6" s="155"/>
      <c r="G6" s="128"/>
      <c r="H6" s="127"/>
      <c r="I6" s="593"/>
      <c r="J6" s="127"/>
      <c r="K6" s="593"/>
      <c r="L6" s="127"/>
      <c r="M6" s="146"/>
    </row>
    <row r="7" spans="1:13" s="4" customFormat="1" ht="13.5" customHeight="1">
      <c r="A7" s="82"/>
      <c r="B7" s="267"/>
      <c r="C7" s="234"/>
      <c r="D7" s="109" t="s">
        <v>209</v>
      </c>
      <c r="E7" s="66" t="s">
        <v>331</v>
      </c>
      <c r="F7" s="40">
        <v>236</v>
      </c>
      <c r="G7" s="73">
        <f>G8</f>
        <v>105.66</v>
      </c>
      <c r="H7" s="41">
        <v>11.25</v>
      </c>
      <c r="I7" s="265">
        <f>$G7*H7</f>
        <v>1188.675</v>
      </c>
      <c r="J7" s="41">
        <v>7.67</v>
      </c>
      <c r="K7" s="265">
        <f>$G7*J7</f>
        <v>810.4122</v>
      </c>
      <c r="L7" s="121">
        <v>0.466</v>
      </c>
      <c r="M7" s="63"/>
    </row>
    <row r="8" spans="1:13" s="137" customFormat="1" ht="15" customHeight="1">
      <c r="A8" s="427" t="s">
        <v>397</v>
      </c>
      <c r="B8" s="394"/>
      <c r="C8" s="395"/>
      <c r="D8" s="240"/>
      <c r="E8" s="462"/>
      <c r="F8" s="613">
        <v>236</v>
      </c>
      <c r="G8" s="613">
        <v>105.66</v>
      </c>
      <c r="H8" s="614">
        <v>11.247558205565019</v>
      </c>
      <c r="I8" s="591">
        <v>1188.417</v>
      </c>
      <c r="J8" s="614">
        <v>7.6737535491198186</v>
      </c>
      <c r="K8" s="591">
        <v>810.8088</v>
      </c>
      <c r="L8" s="615">
        <v>0.46571793498047853</v>
      </c>
      <c r="M8" s="463"/>
    </row>
    <row r="9" spans="1:13" ht="13.5" customHeight="1">
      <c r="A9" s="52"/>
      <c r="B9" s="491" t="s">
        <v>398</v>
      </c>
      <c r="C9" s="424"/>
      <c r="D9" s="125"/>
      <c r="E9" s="72"/>
      <c r="F9" s="56"/>
      <c r="G9" s="130"/>
      <c r="H9" s="57"/>
      <c r="I9" s="594"/>
      <c r="J9" s="57"/>
      <c r="K9" s="594"/>
      <c r="L9" s="131"/>
      <c r="M9" s="147"/>
    </row>
    <row r="10" spans="1:13" ht="13.5" customHeight="1">
      <c r="A10" s="83"/>
      <c r="B10" s="425"/>
      <c r="C10" s="426"/>
      <c r="D10" s="108" t="s">
        <v>136</v>
      </c>
      <c r="E10" s="65" t="s">
        <v>331</v>
      </c>
      <c r="F10" s="40">
        <v>1</v>
      </c>
      <c r="G10" s="73">
        <v>0.1</v>
      </c>
      <c r="H10" s="41">
        <v>5.58</v>
      </c>
      <c r="I10" s="265">
        <f>$G10*H10</f>
        <v>0.558</v>
      </c>
      <c r="J10" s="41">
        <v>4.31</v>
      </c>
      <c r="K10" s="265">
        <f>$G10*J10</f>
        <v>0.431</v>
      </c>
      <c r="L10" s="121">
        <f>H10/J10-1</f>
        <v>0.2946635730858469</v>
      </c>
      <c r="M10" s="63" t="s">
        <v>399</v>
      </c>
    </row>
    <row r="11" spans="1:13" ht="13.5" customHeight="1">
      <c r="A11" s="83"/>
      <c r="B11" s="78"/>
      <c r="C11" s="78"/>
      <c r="D11" s="108" t="s">
        <v>83</v>
      </c>
      <c r="E11" s="65" t="s">
        <v>332</v>
      </c>
      <c r="F11" s="40">
        <v>8</v>
      </c>
      <c r="G11" s="73">
        <v>3</v>
      </c>
      <c r="H11" s="41">
        <v>7.375</v>
      </c>
      <c r="I11" s="265">
        <v>22.125</v>
      </c>
      <c r="J11" s="41">
        <v>4.886922102596579</v>
      </c>
      <c r="K11" s="265">
        <v>14.66076630778974</v>
      </c>
      <c r="L11" s="121">
        <v>0.509129845978397</v>
      </c>
      <c r="M11" s="63" t="s">
        <v>399</v>
      </c>
    </row>
    <row r="12" spans="1:13" ht="13.5" customHeight="1">
      <c r="A12" s="84"/>
      <c r="B12" s="8"/>
      <c r="C12" s="8"/>
      <c r="D12" s="104">
        <v>2003</v>
      </c>
      <c r="E12" s="65" t="s">
        <v>331</v>
      </c>
      <c r="F12" s="40">
        <v>1</v>
      </c>
      <c r="G12" s="73">
        <v>0.16</v>
      </c>
      <c r="H12" s="41">
        <v>8.39</v>
      </c>
      <c r="I12" s="265">
        <f>$G12*H12</f>
        <v>1.3424</v>
      </c>
      <c r="J12" s="41">
        <v>4.668892598775738</v>
      </c>
      <c r="K12" s="265">
        <f>$G12*J12</f>
        <v>0.7470228158041181</v>
      </c>
      <c r="L12" s="121">
        <f>H12/J12-1</f>
        <v>0.7969999999999999</v>
      </c>
      <c r="M12" s="63" t="s">
        <v>399</v>
      </c>
    </row>
    <row r="13" spans="1:13" ht="13.5" customHeight="1">
      <c r="A13" s="84"/>
      <c r="B13" s="8"/>
      <c r="C13" s="8"/>
      <c r="D13" s="108" t="s">
        <v>85</v>
      </c>
      <c r="E13" s="65" t="s">
        <v>332</v>
      </c>
      <c r="F13" s="40">
        <v>1</v>
      </c>
      <c r="G13" s="73">
        <v>0.32</v>
      </c>
      <c r="H13" s="41">
        <v>9.05</v>
      </c>
      <c r="I13" s="265">
        <f>$G13*H13</f>
        <v>2.8960000000000004</v>
      </c>
      <c r="J13" s="41">
        <v>4.323936932632585</v>
      </c>
      <c r="K13" s="265">
        <f>$G13*J13</f>
        <v>1.3836598184424274</v>
      </c>
      <c r="L13" s="121">
        <f>H13/J13-1</f>
        <v>1.093</v>
      </c>
      <c r="M13" s="63" t="s">
        <v>399</v>
      </c>
    </row>
    <row r="14" spans="1:13" ht="13.5" customHeight="1">
      <c r="A14" s="84"/>
      <c r="B14" s="8"/>
      <c r="C14" s="8"/>
      <c r="D14" s="104">
        <v>2004</v>
      </c>
      <c r="E14" s="65" t="s">
        <v>331</v>
      </c>
      <c r="F14" s="40">
        <v>1</v>
      </c>
      <c r="G14" s="73">
        <v>0.16</v>
      </c>
      <c r="H14" s="41">
        <v>8.02</v>
      </c>
      <c r="I14" s="265">
        <f>$G14*H14</f>
        <v>1.2832</v>
      </c>
      <c r="J14" s="41">
        <v>4.513224535734384</v>
      </c>
      <c r="K14" s="265">
        <f>$G14*J14</f>
        <v>0.7221159257175015</v>
      </c>
      <c r="L14" s="121">
        <f>H14/J14-1</f>
        <v>0.7769999999999997</v>
      </c>
      <c r="M14" s="63" t="s">
        <v>399</v>
      </c>
    </row>
    <row r="15" spans="1:13" ht="13.5" customHeight="1">
      <c r="A15" s="84"/>
      <c r="B15" s="8"/>
      <c r="C15" s="8"/>
      <c r="D15" s="105" t="s">
        <v>86</v>
      </c>
      <c r="E15" s="65" t="s">
        <v>332</v>
      </c>
      <c r="F15" s="40">
        <v>89</v>
      </c>
      <c r="G15" s="73">
        <v>30.83</v>
      </c>
      <c r="H15" s="41">
        <v>8.168803113850146</v>
      </c>
      <c r="I15" s="265">
        <v>251.8442</v>
      </c>
      <c r="J15" s="41">
        <v>4.6893484074048555</v>
      </c>
      <c r="K15" s="265">
        <v>144.5726114002917</v>
      </c>
      <c r="L15" s="121">
        <v>0.7419910836548109</v>
      </c>
      <c r="M15" s="63"/>
    </row>
    <row r="16" spans="1:13" ht="13.5" customHeight="1">
      <c r="A16" s="84"/>
      <c r="B16" s="8"/>
      <c r="C16" s="8"/>
      <c r="D16" s="104">
        <v>2005</v>
      </c>
      <c r="E16" s="65" t="s">
        <v>331</v>
      </c>
      <c r="F16" s="40">
        <v>719</v>
      </c>
      <c r="G16" s="73">
        <v>291.23</v>
      </c>
      <c r="H16" s="41">
        <v>6.448875115887785</v>
      </c>
      <c r="I16" s="265">
        <v>1878.1058999999998</v>
      </c>
      <c r="J16" s="41">
        <v>3.4809153589946087</v>
      </c>
      <c r="K16" s="265">
        <v>1013.7469799999999</v>
      </c>
      <c r="L16" s="121">
        <v>0.8526377262302669</v>
      </c>
      <c r="M16" s="63"/>
    </row>
    <row r="17" spans="1:13" ht="13.5" customHeight="1">
      <c r="A17" s="84"/>
      <c r="B17" s="8"/>
      <c r="C17" s="8"/>
      <c r="D17" s="108" t="s">
        <v>87</v>
      </c>
      <c r="E17" s="65" t="s">
        <v>332</v>
      </c>
      <c r="F17" s="40">
        <v>1105</v>
      </c>
      <c r="G17" s="73">
        <v>701.4190000000001</v>
      </c>
      <c r="H17" s="41">
        <v>8.044959322459185</v>
      </c>
      <c r="I17" s="265">
        <v>5642.887323</v>
      </c>
      <c r="J17" s="41">
        <v>4.596984712418681</v>
      </c>
      <c r="K17" s="265">
        <v>3224.4124199999997</v>
      </c>
      <c r="L17" s="121">
        <v>0.7500513544728253</v>
      </c>
      <c r="M17" s="63"/>
    </row>
    <row r="18" spans="1:13" ht="13.5" customHeight="1">
      <c r="A18" s="84"/>
      <c r="B18" s="8"/>
      <c r="C18" s="8"/>
      <c r="D18" s="104">
        <v>2006</v>
      </c>
      <c r="E18" s="65" t="s">
        <v>331</v>
      </c>
      <c r="F18" s="40">
        <v>2342</v>
      </c>
      <c r="G18" s="73">
        <v>1169</v>
      </c>
      <c r="H18" s="41">
        <v>8.17650384944397</v>
      </c>
      <c r="I18" s="265">
        <v>9558.333</v>
      </c>
      <c r="J18" s="41">
        <v>3.8788579982891354</v>
      </c>
      <c r="K18" s="265">
        <v>4534.384999999999</v>
      </c>
      <c r="L18" s="121">
        <v>1.107966791527407</v>
      </c>
      <c r="M18" s="63"/>
    </row>
    <row r="19" spans="1:13" s="137" customFormat="1" ht="15" customHeight="1">
      <c r="A19" s="427" t="s">
        <v>22</v>
      </c>
      <c r="B19" s="394"/>
      <c r="C19" s="395"/>
      <c r="D19" s="240"/>
      <c r="E19" s="462"/>
      <c r="F19" s="416">
        <f>SUM(F10:F18)</f>
        <v>4267</v>
      </c>
      <c r="G19" s="242">
        <f>SUM(G10:G18)</f>
        <v>2196.219</v>
      </c>
      <c r="H19" s="244">
        <v>7.9</v>
      </c>
      <c r="I19" s="262">
        <f>SUM(I10:I18)</f>
        <v>17359.375023</v>
      </c>
      <c r="J19" s="244">
        <v>4.07</v>
      </c>
      <c r="K19" s="262">
        <f>SUM(K10:K18)</f>
        <v>8935.061576268045</v>
      </c>
      <c r="L19" s="245">
        <f>H19/J19-1</f>
        <v>0.941031941031941</v>
      </c>
      <c r="M19" s="463"/>
    </row>
    <row r="20" spans="1:13" ht="13.5" customHeight="1">
      <c r="A20" s="52"/>
      <c r="B20" s="491" t="s">
        <v>400</v>
      </c>
      <c r="C20" s="424"/>
      <c r="D20" s="142"/>
      <c r="E20" s="144"/>
      <c r="F20" s="156"/>
      <c r="G20" s="132"/>
      <c r="H20" s="58"/>
      <c r="I20" s="595"/>
      <c r="J20" s="58"/>
      <c r="K20" s="595"/>
      <c r="L20" s="131"/>
      <c r="M20" s="148"/>
    </row>
    <row r="21" spans="1:13" ht="13.5" customHeight="1">
      <c r="A21" s="177"/>
      <c r="B21" s="425"/>
      <c r="C21" s="426"/>
      <c r="D21" s="153">
        <v>2005</v>
      </c>
      <c r="E21" s="64" t="s">
        <v>331</v>
      </c>
      <c r="F21" s="159">
        <v>26</v>
      </c>
      <c r="G21" s="154">
        <v>4.23</v>
      </c>
      <c r="H21" s="151">
        <v>6.64</v>
      </c>
      <c r="I21" s="596">
        <f>G21*H21</f>
        <v>28.087200000000003</v>
      </c>
      <c r="J21" s="151">
        <v>4</v>
      </c>
      <c r="K21" s="596">
        <f>G21*J21</f>
        <v>16.92</v>
      </c>
      <c r="L21" s="152"/>
      <c r="M21" s="63"/>
    </row>
    <row r="22" spans="1:13" ht="13.5" customHeight="1">
      <c r="A22" s="177"/>
      <c r="B22" s="150"/>
      <c r="C22" s="150"/>
      <c r="D22" s="153" t="s">
        <v>145</v>
      </c>
      <c r="E22" s="64" t="s">
        <v>332</v>
      </c>
      <c r="F22" s="159">
        <v>84</v>
      </c>
      <c r="G22" s="154">
        <v>22.85</v>
      </c>
      <c r="H22" s="151">
        <v>7.1</v>
      </c>
      <c r="I22" s="596">
        <f>G22*H22</f>
        <v>162.235</v>
      </c>
      <c r="J22" s="151">
        <v>2.32</v>
      </c>
      <c r="K22" s="596">
        <f>G22*J22</f>
        <v>53.012</v>
      </c>
      <c r="L22" s="152">
        <v>0.668596470067945</v>
      </c>
      <c r="M22" s="63" t="s">
        <v>399</v>
      </c>
    </row>
    <row r="23" spans="1:13" ht="13.5" customHeight="1">
      <c r="A23" s="177"/>
      <c r="B23" s="150"/>
      <c r="C23" s="150"/>
      <c r="D23" s="153">
        <v>2006</v>
      </c>
      <c r="E23" s="64" t="s">
        <v>331</v>
      </c>
      <c r="F23" s="159">
        <v>204</v>
      </c>
      <c r="G23" s="154">
        <v>120.89</v>
      </c>
      <c r="H23" s="151">
        <v>7.27</v>
      </c>
      <c r="I23" s="596">
        <f>G23*H23</f>
        <v>878.8702999999999</v>
      </c>
      <c r="J23" s="151">
        <v>3.36</v>
      </c>
      <c r="K23" s="596">
        <f>G23*J23</f>
        <v>406.1904</v>
      </c>
      <c r="L23" s="152">
        <v>1.1617824037628908</v>
      </c>
      <c r="M23" s="63"/>
    </row>
    <row r="24" spans="1:13" s="137" customFormat="1" ht="15" customHeight="1">
      <c r="A24" s="427" t="s">
        <v>22</v>
      </c>
      <c r="B24" s="394"/>
      <c r="C24" s="395"/>
      <c r="D24" s="240"/>
      <c r="E24" s="462"/>
      <c r="F24" s="468">
        <f>SUM(F21:F23)</f>
        <v>314</v>
      </c>
      <c r="G24" s="242">
        <f>SUM(G21:G23)</f>
        <v>147.97</v>
      </c>
      <c r="H24" s="244">
        <f>I24/G24</f>
        <v>7.225738325336216</v>
      </c>
      <c r="I24" s="602">
        <f>SUM(I21:I23)</f>
        <v>1069.1924999999999</v>
      </c>
      <c r="J24" s="244">
        <f>K24/G24</f>
        <v>3.217695478813273</v>
      </c>
      <c r="K24" s="602">
        <f>SUM(K21:K23)</f>
        <v>476.1224</v>
      </c>
      <c r="L24" s="245">
        <f>H24/J24-1</f>
        <v>1.2456252845906848</v>
      </c>
      <c r="M24" s="464"/>
    </row>
    <row r="25" spans="1:13" ht="13.5" customHeight="1">
      <c r="A25" s="52"/>
      <c r="B25" s="491" t="s">
        <v>401</v>
      </c>
      <c r="C25" s="424"/>
      <c r="D25" s="142"/>
      <c r="E25" s="144"/>
      <c r="F25" s="156"/>
      <c r="G25" s="132"/>
      <c r="H25" s="58"/>
      <c r="I25" s="595"/>
      <c r="J25" s="58"/>
      <c r="K25" s="595"/>
      <c r="L25" s="131"/>
      <c r="M25" s="148"/>
    </row>
    <row r="26" spans="1:13" ht="13.5" customHeight="1">
      <c r="A26" s="177"/>
      <c r="B26" s="425"/>
      <c r="C26" s="426"/>
      <c r="D26" s="153" t="s">
        <v>137</v>
      </c>
      <c r="E26" s="64" t="s">
        <v>331</v>
      </c>
      <c r="F26" s="159">
        <v>4</v>
      </c>
      <c r="G26" s="154">
        <v>0.4</v>
      </c>
      <c r="H26" s="151">
        <v>7.535</v>
      </c>
      <c r="I26" s="596">
        <v>3.0140000000000002</v>
      </c>
      <c r="J26" s="151">
        <v>3.8342556845181623</v>
      </c>
      <c r="K26" s="596">
        <v>1.533702273807265</v>
      </c>
      <c r="L26" s="152">
        <v>0.9651793255271388</v>
      </c>
      <c r="M26" s="63" t="s">
        <v>399</v>
      </c>
    </row>
    <row r="27" spans="1:13" ht="13.5" customHeight="1">
      <c r="A27" s="177"/>
      <c r="B27" s="158"/>
      <c r="C27" s="158"/>
      <c r="D27" s="182" t="s">
        <v>85</v>
      </c>
      <c r="E27" s="64" t="s">
        <v>331</v>
      </c>
      <c r="F27" s="159">
        <v>7</v>
      </c>
      <c r="G27" s="154">
        <v>5.3</v>
      </c>
      <c r="H27" s="151">
        <v>7.697169811320754</v>
      </c>
      <c r="I27" s="596">
        <v>40.795</v>
      </c>
      <c r="J27" s="151">
        <v>4.1763219384811725</v>
      </c>
      <c r="K27" s="596">
        <v>22.134506273950215</v>
      </c>
      <c r="L27" s="152">
        <v>0.8430499192119345</v>
      </c>
      <c r="M27" s="63"/>
    </row>
    <row r="28" spans="1:13" ht="13.5" customHeight="1">
      <c r="A28" s="177"/>
      <c r="B28" s="158"/>
      <c r="C28" s="158"/>
      <c r="D28" s="153">
        <v>2004</v>
      </c>
      <c r="E28" s="64" t="s">
        <v>331</v>
      </c>
      <c r="F28" s="159">
        <v>13</v>
      </c>
      <c r="G28" s="154">
        <v>7</v>
      </c>
      <c r="H28" s="151">
        <v>8.13</v>
      </c>
      <c r="I28" s="596">
        <v>56.91</v>
      </c>
      <c r="J28" s="151">
        <v>4.441965894565283</v>
      </c>
      <c r="K28" s="596">
        <v>31.093761261956978</v>
      </c>
      <c r="L28" s="152">
        <v>0.8302706938716036</v>
      </c>
      <c r="M28" s="63"/>
    </row>
    <row r="29" spans="1:13" ht="13.5" customHeight="1">
      <c r="A29" s="84"/>
      <c r="B29" s="10"/>
      <c r="C29" s="10"/>
      <c r="D29" s="104">
        <v>2004</v>
      </c>
      <c r="E29" s="65" t="s">
        <v>332</v>
      </c>
      <c r="F29" s="40">
        <v>7</v>
      </c>
      <c r="G29" s="73">
        <v>5</v>
      </c>
      <c r="H29" s="41">
        <v>6.19</v>
      </c>
      <c r="I29" s="265">
        <f>$G29*H29</f>
        <v>30.950000000000003</v>
      </c>
      <c r="J29" s="41">
        <v>3.664890467732386</v>
      </c>
      <c r="K29" s="265">
        <f>$G29*J29</f>
        <v>18.324452338661928</v>
      </c>
      <c r="L29" s="121">
        <f>H29/J29-1</f>
        <v>0.6890000000000001</v>
      </c>
      <c r="M29" s="63"/>
    </row>
    <row r="30" spans="1:13" ht="13.5" customHeight="1">
      <c r="A30" s="84"/>
      <c r="B30" s="10"/>
      <c r="C30" s="10"/>
      <c r="D30" s="108" t="s">
        <v>86</v>
      </c>
      <c r="E30" s="65" t="s">
        <v>331</v>
      </c>
      <c r="F30" s="40">
        <v>28</v>
      </c>
      <c r="G30" s="73">
        <v>10</v>
      </c>
      <c r="H30" s="41">
        <v>6.49</v>
      </c>
      <c r="I30" s="265">
        <v>64.9</v>
      </c>
      <c r="J30" s="41">
        <v>3.5449985729997215</v>
      </c>
      <c r="K30" s="265">
        <v>35.449985729997216</v>
      </c>
      <c r="L30" s="121">
        <v>0.830748268682169</v>
      </c>
      <c r="M30" s="63"/>
    </row>
    <row r="31" spans="1:13" ht="13.5" customHeight="1">
      <c r="A31" s="84"/>
      <c r="B31" s="10"/>
      <c r="C31" s="10"/>
      <c r="D31" s="108" t="s">
        <v>86</v>
      </c>
      <c r="E31" s="65" t="s">
        <v>332</v>
      </c>
      <c r="F31" s="40">
        <v>356</v>
      </c>
      <c r="G31" s="73">
        <v>299.69</v>
      </c>
      <c r="H31" s="41">
        <v>7.986476358904202</v>
      </c>
      <c r="I31" s="265">
        <v>2393.4671000000003</v>
      </c>
      <c r="J31" s="41">
        <v>4.085812468679472</v>
      </c>
      <c r="K31" s="265">
        <v>1224.477138738551</v>
      </c>
      <c r="L31" s="121">
        <v>0.9546850033196503</v>
      </c>
      <c r="M31" s="63"/>
    </row>
    <row r="32" spans="1:13" ht="13.5" customHeight="1">
      <c r="A32" s="84"/>
      <c r="B32" s="10"/>
      <c r="C32" s="10"/>
      <c r="D32" s="104">
        <v>2005</v>
      </c>
      <c r="E32" s="65" t="s">
        <v>331</v>
      </c>
      <c r="F32" s="40">
        <v>193</v>
      </c>
      <c r="G32" s="73">
        <v>174.89</v>
      </c>
      <c r="H32" s="41">
        <v>7.5745743038481335</v>
      </c>
      <c r="I32" s="265">
        <v>1324.7173</v>
      </c>
      <c r="J32" s="41">
        <v>4.581349279196046</v>
      </c>
      <c r="K32" s="265">
        <v>801.2321754385964</v>
      </c>
      <c r="L32" s="121">
        <v>0.6533501032641962</v>
      </c>
      <c r="M32" s="63"/>
    </row>
    <row r="33" spans="1:13" ht="13.5" customHeight="1">
      <c r="A33" s="84"/>
      <c r="B33" s="10"/>
      <c r="C33" s="10"/>
      <c r="D33" s="105" t="s">
        <v>87</v>
      </c>
      <c r="E33" s="65" t="s">
        <v>331</v>
      </c>
      <c r="F33" s="40">
        <v>35</v>
      </c>
      <c r="G33" s="73">
        <v>25</v>
      </c>
      <c r="H33" s="41">
        <v>6.79</v>
      </c>
      <c r="I33" s="265">
        <v>169.75</v>
      </c>
      <c r="J33" s="41">
        <v>4.17</v>
      </c>
      <c r="K33" s="265">
        <v>104.25</v>
      </c>
      <c r="L33" s="121">
        <v>0.6282973621103118</v>
      </c>
      <c r="M33" s="63"/>
    </row>
    <row r="34" spans="1:13" ht="13.5" customHeight="1">
      <c r="A34" s="84"/>
      <c r="B34" s="10"/>
      <c r="C34" s="10"/>
      <c r="D34" s="105" t="s">
        <v>87</v>
      </c>
      <c r="E34" s="65" t="s">
        <v>332</v>
      </c>
      <c r="F34" s="40">
        <v>3268</v>
      </c>
      <c r="G34" s="73">
        <v>2563.61</v>
      </c>
      <c r="H34" s="41">
        <v>7.940231041383049</v>
      </c>
      <c r="I34" s="265">
        <v>20355.6557</v>
      </c>
      <c r="J34" s="41">
        <v>4.832818993528656</v>
      </c>
      <c r="K34" s="265">
        <v>12389.463099999999</v>
      </c>
      <c r="L34" s="121">
        <v>0.6429812604228184</v>
      </c>
      <c r="M34" s="63"/>
    </row>
    <row r="35" spans="1:13" ht="13.5" customHeight="1">
      <c r="A35" s="84"/>
      <c r="B35" s="10"/>
      <c r="C35" s="10"/>
      <c r="D35" s="104">
        <v>2006</v>
      </c>
      <c r="E35" s="65" t="s">
        <v>331</v>
      </c>
      <c r="F35" s="40">
        <v>794</v>
      </c>
      <c r="G35" s="73">
        <v>650.85</v>
      </c>
      <c r="H35" s="41">
        <v>6.444249827149114</v>
      </c>
      <c r="I35" s="265">
        <v>4194.24</v>
      </c>
      <c r="J35" s="41">
        <v>3.561561035568871</v>
      </c>
      <c r="K35" s="265">
        <v>2318.042</v>
      </c>
      <c r="L35" s="121">
        <v>0.8093891309993524</v>
      </c>
      <c r="M35" s="63" t="s">
        <v>402</v>
      </c>
    </row>
    <row r="36" spans="1:13" ht="13.5" customHeight="1">
      <c r="A36" s="84"/>
      <c r="B36" s="10"/>
      <c r="C36" s="10"/>
      <c r="D36" s="104">
        <v>2006</v>
      </c>
      <c r="E36" s="65" t="s">
        <v>332</v>
      </c>
      <c r="F36" s="40">
        <v>69</v>
      </c>
      <c r="G36" s="73">
        <v>35</v>
      </c>
      <c r="H36" s="41">
        <v>6.1</v>
      </c>
      <c r="I36" s="265">
        <v>213.5</v>
      </c>
      <c r="J36" s="41">
        <v>3.77</v>
      </c>
      <c r="K36" s="265">
        <v>131.95</v>
      </c>
      <c r="L36" s="121">
        <v>0.6180371352785148</v>
      </c>
      <c r="M36" s="22" t="s">
        <v>403</v>
      </c>
    </row>
    <row r="37" spans="1:13" s="137" customFormat="1" ht="15" customHeight="1">
      <c r="A37" s="427" t="s">
        <v>22</v>
      </c>
      <c r="B37" s="394"/>
      <c r="C37" s="395"/>
      <c r="D37" s="240"/>
      <c r="E37" s="462"/>
      <c r="F37" s="416">
        <f>SUM(F26:F36)</f>
        <v>4774</v>
      </c>
      <c r="G37" s="242">
        <f>SUM(G26:G36)</f>
        <v>3776.7400000000002</v>
      </c>
      <c r="H37" s="244">
        <v>7.64</v>
      </c>
      <c r="I37" s="602">
        <f>SUM(I26:I36)</f>
        <v>28847.899100000002</v>
      </c>
      <c r="J37" s="244">
        <v>4.52</v>
      </c>
      <c r="K37" s="602">
        <f>SUM(K26:K36)</f>
        <v>17077.95082205552</v>
      </c>
      <c r="L37" s="245">
        <f>H37/J37-1</f>
        <v>0.6902654867256639</v>
      </c>
      <c r="M37" s="463"/>
    </row>
    <row r="38" spans="1:13" ht="13.5" customHeight="1">
      <c r="A38" s="52"/>
      <c r="B38" s="491" t="s">
        <v>404</v>
      </c>
      <c r="C38" s="424"/>
      <c r="D38" s="160"/>
      <c r="E38" s="161"/>
      <c r="F38" s="163"/>
      <c r="G38" s="162"/>
      <c r="H38" s="164"/>
      <c r="I38" s="597"/>
      <c r="J38" s="164"/>
      <c r="K38" s="597"/>
      <c r="L38" s="165"/>
      <c r="M38" s="148"/>
    </row>
    <row r="39" spans="1:13" ht="13.5" customHeight="1">
      <c r="A39" s="178"/>
      <c r="B39" s="425"/>
      <c r="C39" s="426"/>
      <c r="D39" s="110" t="s">
        <v>146</v>
      </c>
      <c r="E39" s="65" t="s">
        <v>331</v>
      </c>
      <c r="F39" s="44">
        <v>45</v>
      </c>
      <c r="G39" s="75">
        <v>45</v>
      </c>
      <c r="H39" s="45">
        <v>7.7444444444444445</v>
      </c>
      <c r="I39" s="563">
        <v>348.5</v>
      </c>
      <c r="J39" s="45">
        <v>4.017777777777778</v>
      </c>
      <c r="K39" s="563">
        <v>180.8</v>
      </c>
      <c r="L39" s="124">
        <v>0.9275442477876106</v>
      </c>
      <c r="M39" s="63"/>
    </row>
    <row r="40" spans="1:13" ht="13.5" customHeight="1">
      <c r="A40" s="178"/>
      <c r="B40" s="11"/>
      <c r="C40" s="11"/>
      <c r="D40" s="110">
        <v>2005</v>
      </c>
      <c r="E40" s="65" t="s">
        <v>332</v>
      </c>
      <c r="F40" s="44">
        <v>371</v>
      </c>
      <c r="G40" s="75">
        <v>519</v>
      </c>
      <c r="H40" s="45">
        <v>7.184007707129094</v>
      </c>
      <c r="I40" s="563">
        <v>3728.5</v>
      </c>
      <c r="J40" s="45">
        <v>4.093063583815029</v>
      </c>
      <c r="K40" s="563">
        <v>2124.3</v>
      </c>
      <c r="L40" s="124">
        <v>0.7551664077578495</v>
      </c>
      <c r="M40" s="63"/>
    </row>
    <row r="41" spans="1:13" ht="13.5" customHeight="1">
      <c r="A41" s="178"/>
      <c r="B41" s="11"/>
      <c r="C41" s="11"/>
      <c r="D41" s="183" t="s">
        <v>87</v>
      </c>
      <c r="E41" s="65" t="s">
        <v>331</v>
      </c>
      <c r="F41" s="44">
        <v>676</v>
      </c>
      <c r="G41" s="75">
        <v>825</v>
      </c>
      <c r="H41" s="45">
        <v>7.801818181818182</v>
      </c>
      <c r="I41" s="563">
        <v>6436.5</v>
      </c>
      <c r="J41" s="45">
        <v>4.094545454545454</v>
      </c>
      <c r="K41" s="563">
        <v>3378</v>
      </c>
      <c r="L41" s="124">
        <v>0.9054174067495562</v>
      </c>
      <c r="M41" s="63"/>
    </row>
    <row r="42" spans="1:13" ht="13.5" customHeight="1">
      <c r="A42" s="178"/>
      <c r="B42" s="11"/>
      <c r="C42" s="11"/>
      <c r="D42" s="110">
        <v>2006</v>
      </c>
      <c r="E42" s="65" t="s">
        <v>331</v>
      </c>
      <c r="F42" s="44">
        <v>980</v>
      </c>
      <c r="G42" s="75">
        <v>1306</v>
      </c>
      <c r="H42" s="45">
        <v>7.2</v>
      </c>
      <c r="I42" s="563">
        <f>G42*H42</f>
        <v>9403.2</v>
      </c>
      <c r="J42" s="46">
        <v>4.4</v>
      </c>
      <c r="K42" s="563">
        <f>G42*J42</f>
        <v>5746.400000000001</v>
      </c>
      <c r="L42" s="124">
        <f>H42/J42-1</f>
        <v>0.6363636363636362</v>
      </c>
      <c r="M42" s="63"/>
    </row>
    <row r="43" spans="1:13" ht="13.5" customHeight="1">
      <c r="A43" s="178"/>
      <c r="B43" s="11"/>
      <c r="C43" s="11"/>
      <c r="D43" s="110">
        <v>2006</v>
      </c>
      <c r="E43" s="65" t="s">
        <v>332</v>
      </c>
      <c r="F43" s="44">
        <v>51</v>
      </c>
      <c r="G43" s="75">
        <v>48.25</v>
      </c>
      <c r="H43" s="45">
        <v>5.637305699481865</v>
      </c>
      <c r="I43" s="563">
        <v>272</v>
      </c>
      <c r="J43" s="46">
        <v>3.5575129533678758</v>
      </c>
      <c r="K43" s="563">
        <v>171.65</v>
      </c>
      <c r="L43" s="124">
        <v>0.5846198660064081</v>
      </c>
      <c r="M43" s="63"/>
    </row>
    <row r="44" spans="1:13" s="137" customFormat="1" ht="15" customHeight="1">
      <c r="A44" s="427" t="s">
        <v>22</v>
      </c>
      <c r="B44" s="394"/>
      <c r="C44" s="395"/>
      <c r="D44" s="240"/>
      <c r="E44" s="462"/>
      <c r="F44" s="416">
        <f>SUM(F39:F43)</f>
        <v>2123</v>
      </c>
      <c r="G44" s="242">
        <f>SUM(G39:G43)</f>
        <v>2743.25</v>
      </c>
      <c r="H44" s="249">
        <v>7.36</v>
      </c>
      <c r="I44" s="562">
        <f>SUM(I39:I43)</f>
        <v>20188.7</v>
      </c>
      <c r="J44" s="249">
        <v>4.23</v>
      </c>
      <c r="K44" s="562">
        <f>SUM(K39:K43)</f>
        <v>11601.15</v>
      </c>
      <c r="L44" s="245">
        <f>H44/J44-1</f>
        <v>0.7399527186761228</v>
      </c>
      <c r="M44" s="463"/>
    </row>
    <row r="45" spans="1:13" ht="13.5" customHeight="1">
      <c r="A45" s="52"/>
      <c r="B45" s="491" t="s">
        <v>405</v>
      </c>
      <c r="C45" s="424"/>
      <c r="D45" s="142"/>
      <c r="E45" s="144"/>
      <c r="F45" s="156"/>
      <c r="G45" s="132"/>
      <c r="H45" s="59"/>
      <c r="I45" s="595"/>
      <c r="J45" s="58"/>
      <c r="K45" s="595"/>
      <c r="L45" s="129"/>
      <c r="M45" s="146"/>
    </row>
    <row r="46" spans="1:13" ht="13.5" customHeight="1">
      <c r="A46" s="177"/>
      <c r="B46" s="425"/>
      <c r="C46" s="426"/>
      <c r="D46" s="153">
        <v>2006</v>
      </c>
      <c r="E46" s="64" t="s">
        <v>331</v>
      </c>
      <c r="F46" s="159">
        <v>118</v>
      </c>
      <c r="G46" s="154">
        <v>110.2</v>
      </c>
      <c r="H46" s="166">
        <v>5.960254083484574</v>
      </c>
      <c r="I46" s="596">
        <v>656.82</v>
      </c>
      <c r="J46" s="151">
        <v>3.558294010889292</v>
      </c>
      <c r="K46" s="596">
        <v>392.124</v>
      </c>
      <c r="L46" s="152">
        <v>0.6750313676286073</v>
      </c>
      <c r="M46" s="167"/>
    </row>
    <row r="47" spans="1:13" s="137" customFormat="1" ht="15" customHeight="1">
      <c r="A47" s="427" t="s">
        <v>22</v>
      </c>
      <c r="B47" s="394"/>
      <c r="C47" s="395"/>
      <c r="D47" s="465"/>
      <c r="E47" s="466"/>
      <c r="F47" s="416">
        <f>F46</f>
        <v>118</v>
      </c>
      <c r="G47" s="242">
        <f>G46</f>
        <v>110.2</v>
      </c>
      <c r="H47" s="249">
        <v>5.96</v>
      </c>
      <c r="I47" s="602">
        <f>I46</f>
        <v>656.82</v>
      </c>
      <c r="J47" s="249">
        <v>3.56</v>
      </c>
      <c r="K47" s="602">
        <f>K46</f>
        <v>392.124</v>
      </c>
      <c r="L47" s="245">
        <f>H47/J47-1</f>
        <v>0.6741573033707864</v>
      </c>
      <c r="M47" s="463"/>
    </row>
    <row r="48" spans="1:13" ht="13.5" customHeight="1">
      <c r="A48" s="52"/>
      <c r="B48" s="491" t="s">
        <v>406</v>
      </c>
      <c r="C48" s="424"/>
      <c r="D48" s="142"/>
      <c r="E48" s="144"/>
      <c r="F48" s="156"/>
      <c r="G48" s="132"/>
      <c r="H48" s="59"/>
      <c r="I48" s="595"/>
      <c r="J48" s="59"/>
      <c r="K48" s="595"/>
      <c r="L48" s="129"/>
      <c r="M48" s="146"/>
    </row>
    <row r="49" spans="1:13" ht="13.5" customHeight="1">
      <c r="A49" s="177"/>
      <c r="B49" s="425"/>
      <c r="C49" s="426"/>
      <c r="D49" s="153">
        <v>2006</v>
      </c>
      <c r="E49" s="64" t="s">
        <v>331</v>
      </c>
      <c r="F49" s="159">
        <v>21</v>
      </c>
      <c r="G49" s="154">
        <v>44</v>
      </c>
      <c r="H49" s="166">
        <v>6.675</v>
      </c>
      <c r="I49" s="596">
        <v>293.7</v>
      </c>
      <c r="J49" s="166">
        <v>4.003863636363636</v>
      </c>
      <c r="K49" s="596">
        <v>176.17</v>
      </c>
      <c r="L49" s="121">
        <f>H49/J49-1</f>
        <v>0.6671396946131576</v>
      </c>
      <c r="M49" s="167"/>
    </row>
    <row r="50" spans="1:13" s="137" customFormat="1" ht="15" customHeight="1">
      <c r="A50" s="427" t="s">
        <v>22</v>
      </c>
      <c r="B50" s="394"/>
      <c r="C50" s="395"/>
      <c r="D50" s="240"/>
      <c r="E50" s="462"/>
      <c r="F50" s="416">
        <f>F49</f>
        <v>21</v>
      </c>
      <c r="G50" s="242">
        <f>G49</f>
        <v>44</v>
      </c>
      <c r="H50" s="249">
        <v>6.68</v>
      </c>
      <c r="I50" s="602">
        <f>I49</f>
        <v>293.7</v>
      </c>
      <c r="J50" s="249">
        <v>4</v>
      </c>
      <c r="K50" s="602">
        <f>K49</f>
        <v>176.17</v>
      </c>
      <c r="L50" s="245">
        <f>H50/J50-1</f>
        <v>0.6699999999999999</v>
      </c>
      <c r="M50" s="463"/>
    </row>
    <row r="51" spans="1:13" ht="13.5" customHeight="1">
      <c r="A51" s="179"/>
      <c r="B51" s="491" t="s">
        <v>407</v>
      </c>
      <c r="C51" s="424"/>
      <c r="D51" s="168"/>
      <c r="E51" s="161"/>
      <c r="F51" s="170"/>
      <c r="G51" s="169"/>
      <c r="H51" s="172"/>
      <c r="I51" s="598"/>
      <c r="J51" s="173"/>
      <c r="K51" s="603"/>
      <c r="L51" s="174"/>
      <c r="M51" s="146"/>
    </row>
    <row r="52" spans="1:13" ht="13.5" customHeight="1">
      <c r="A52" s="180"/>
      <c r="B52" s="425"/>
      <c r="C52" s="426"/>
      <c r="D52" s="176" t="s">
        <v>86</v>
      </c>
      <c r="E52" s="65" t="s">
        <v>332</v>
      </c>
      <c r="F52" s="157">
        <v>4</v>
      </c>
      <c r="G52" s="81">
        <v>1.85</v>
      </c>
      <c r="H52" s="80">
        <v>9.28</v>
      </c>
      <c r="I52" s="599">
        <v>611.6320000000002</v>
      </c>
      <c r="J52" s="62">
        <v>2.48</v>
      </c>
      <c r="K52" s="604">
        <v>270.43440000000004</v>
      </c>
      <c r="L52" s="124">
        <f aca="true" t="shared" si="0" ref="L52:L57">H52/J52-1</f>
        <v>2.7419354838709675</v>
      </c>
      <c r="M52" s="63" t="s">
        <v>486</v>
      </c>
    </row>
    <row r="53" spans="1:13" ht="13.5" customHeight="1">
      <c r="A53" s="180"/>
      <c r="B53" s="175"/>
      <c r="C53" s="175"/>
      <c r="D53" s="176" t="s">
        <v>485</v>
      </c>
      <c r="E53" s="65" t="s">
        <v>331</v>
      </c>
      <c r="F53" s="157">
        <v>27</v>
      </c>
      <c r="G53" s="81">
        <v>27.35</v>
      </c>
      <c r="H53" s="80">
        <v>7.34</v>
      </c>
      <c r="I53" s="599"/>
      <c r="J53" s="62">
        <v>2.48</v>
      </c>
      <c r="K53" s="604"/>
      <c r="L53" s="124">
        <f t="shared" si="0"/>
        <v>1.9596774193548385</v>
      </c>
      <c r="M53" s="167"/>
    </row>
    <row r="54" spans="1:13" ht="13.5" customHeight="1">
      <c r="A54" s="180"/>
      <c r="B54" s="175"/>
      <c r="C54" s="175"/>
      <c r="D54" s="176" t="s">
        <v>87</v>
      </c>
      <c r="E54" s="65" t="s">
        <v>332</v>
      </c>
      <c r="F54" s="157">
        <v>90</v>
      </c>
      <c r="G54" s="81">
        <v>107.58</v>
      </c>
      <c r="H54" s="80">
        <v>6.4</v>
      </c>
      <c r="I54" s="599">
        <v>1113.1443999999997</v>
      </c>
      <c r="J54" s="62">
        <v>2.51</v>
      </c>
      <c r="K54" s="604">
        <v>502.963</v>
      </c>
      <c r="L54" s="124">
        <f t="shared" si="0"/>
        <v>1.5498007968127494</v>
      </c>
      <c r="M54" s="167"/>
    </row>
    <row r="55" spans="1:13" ht="13.5" customHeight="1">
      <c r="A55" s="181"/>
      <c r="B55" s="12"/>
      <c r="C55" s="12"/>
      <c r="D55" s="145">
        <v>2006</v>
      </c>
      <c r="E55" s="65" t="s">
        <v>331</v>
      </c>
      <c r="F55" s="44">
        <v>159</v>
      </c>
      <c r="G55" s="75">
        <v>168.28</v>
      </c>
      <c r="H55" s="80">
        <v>7.44</v>
      </c>
      <c r="I55" s="599">
        <v>1113.1443999999997</v>
      </c>
      <c r="J55" s="62">
        <v>2.94</v>
      </c>
      <c r="K55" s="604">
        <v>502.963</v>
      </c>
      <c r="L55" s="124">
        <f t="shared" si="0"/>
        <v>1.5306122448979593</v>
      </c>
      <c r="M55" s="149"/>
    </row>
    <row r="56" spans="1:13" s="137" customFormat="1" ht="15" customHeight="1">
      <c r="A56" s="427" t="s">
        <v>22</v>
      </c>
      <c r="B56" s="394"/>
      <c r="C56" s="395"/>
      <c r="D56" s="240"/>
      <c r="E56" s="462"/>
      <c r="F56" s="416">
        <f>SUM(F52:F55)</f>
        <v>280</v>
      </c>
      <c r="G56" s="242">
        <f>SUM(G52:G55)</f>
        <v>305.06</v>
      </c>
      <c r="H56" s="249">
        <f>'T4 All Data'!X192</f>
        <v>7.077229069691209</v>
      </c>
      <c r="I56" s="562">
        <f>SUM(I52:I55)</f>
        <v>2837.9207999999994</v>
      </c>
      <c r="J56" s="249">
        <f>'T4 All Data'!Z192</f>
        <v>2.748355733298368</v>
      </c>
      <c r="K56" s="562">
        <f>SUM(K52:K55)</f>
        <v>1276.3604</v>
      </c>
      <c r="L56" s="245">
        <f t="shared" si="0"/>
        <v>1.5750775214232022</v>
      </c>
      <c r="M56" s="467"/>
    </row>
    <row r="57" spans="1:13" ht="20.25" customHeight="1">
      <c r="A57" s="715" t="s">
        <v>395</v>
      </c>
      <c r="B57" s="716"/>
      <c r="C57" s="716"/>
      <c r="D57" s="716"/>
      <c r="E57" s="685"/>
      <c r="F57" s="417">
        <f>F8+F19+F24+F37+F44+F47+F50+F56</f>
        <v>12133</v>
      </c>
      <c r="G57" s="278">
        <f>G8+G19+G24+G37+G44+G47+G50+G56</f>
        <v>9429.099</v>
      </c>
      <c r="H57" s="283">
        <f>'T4 All Data'!X193</f>
        <v>7.610819774296568</v>
      </c>
      <c r="I57" s="546">
        <f>I8+I19+I24+I37+I44+I47+I50+I56</f>
        <v>72442.024423</v>
      </c>
      <c r="J57" s="283">
        <f>'T4 All Data'!Z193</f>
        <v>4.2748379032104316</v>
      </c>
      <c r="K57" s="546">
        <f>K8+K19+K24+K37+K44+K47+K50+K56</f>
        <v>40745.74799832357</v>
      </c>
      <c r="L57" s="284">
        <f t="shared" si="0"/>
        <v>0.7803762263314808</v>
      </c>
      <c r="M57" s="454"/>
    </row>
    <row r="58" spans="1:13" ht="21" customHeight="1">
      <c r="A58" s="106" t="s">
        <v>148</v>
      </c>
      <c r="B58" s="106"/>
      <c r="C58" s="570" t="s">
        <v>196</v>
      </c>
      <c r="D58" s="29" t="s">
        <v>1</v>
      </c>
      <c r="E58" s="30"/>
      <c r="F58" s="38"/>
      <c r="G58" s="16"/>
      <c r="H58" s="29" t="s">
        <v>2</v>
      </c>
      <c r="M58" s="53"/>
    </row>
    <row r="59" spans="1:7" ht="25.5" customHeight="1">
      <c r="A59" s="13"/>
      <c r="B59" s="585" t="s">
        <v>345</v>
      </c>
      <c r="C59" s="571"/>
      <c r="D59" s="15"/>
      <c r="E59" s="15"/>
      <c r="F59" s="38"/>
      <c r="G59" s="16"/>
    </row>
    <row r="60" spans="1:12" ht="16.5" customHeight="1">
      <c r="A60" s="13"/>
      <c r="B60" s="572"/>
      <c r="C60" s="586" t="s">
        <v>93</v>
      </c>
      <c r="D60" s="587"/>
      <c r="E60" s="683"/>
      <c r="F60" s="686" t="s">
        <v>390</v>
      </c>
      <c r="G60" s="688" t="s">
        <v>3</v>
      </c>
      <c r="H60" s="698" t="s">
        <v>121</v>
      </c>
      <c r="I60" s="698"/>
      <c r="J60" s="698"/>
      <c r="K60" s="698"/>
      <c r="L60" s="700"/>
    </row>
    <row r="61" spans="1:12" ht="16.5">
      <c r="A61" s="13"/>
      <c r="B61" s="572"/>
      <c r="C61" s="555"/>
      <c r="D61" s="490"/>
      <c r="E61" s="619"/>
      <c r="F61" s="687"/>
      <c r="G61" s="689"/>
      <c r="H61" s="422" t="s">
        <v>13</v>
      </c>
      <c r="I61" s="545" t="s">
        <v>134</v>
      </c>
      <c r="J61" s="422" t="s">
        <v>14</v>
      </c>
      <c r="K61" s="545" t="s">
        <v>134</v>
      </c>
      <c r="L61" s="525" t="s">
        <v>4</v>
      </c>
    </row>
    <row r="62" spans="1:12" ht="15" customHeight="1">
      <c r="A62" s="13"/>
      <c r="B62" s="572"/>
      <c r="C62" s="589" t="s">
        <v>7</v>
      </c>
      <c r="D62" s="574"/>
      <c r="E62" s="575"/>
      <c r="F62" s="576"/>
      <c r="G62" s="169"/>
      <c r="H62" s="577"/>
      <c r="I62" s="590"/>
      <c r="J62" s="577"/>
      <c r="K62" s="590"/>
      <c r="L62" s="578"/>
    </row>
    <row r="63" spans="1:12" ht="15" customHeight="1">
      <c r="A63" s="13"/>
      <c r="B63" s="572"/>
      <c r="C63" s="584" t="s">
        <v>5</v>
      </c>
      <c r="D63" s="579"/>
      <c r="E63" s="580"/>
      <c r="F63" s="565">
        <v>1286</v>
      </c>
      <c r="G63" s="81">
        <v>757.419</v>
      </c>
      <c r="H63" s="566">
        <v>8.022732494167693</v>
      </c>
      <c r="I63" s="591">
        <v>6076.570023</v>
      </c>
      <c r="J63" s="566">
        <v>4.535057818098732</v>
      </c>
      <c r="K63" s="591">
        <v>3434.938957526523</v>
      </c>
      <c r="L63" s="568">
        <v>0.7690474556135045</v>
      </c>
    </row>
    <row r="64" spans="1:12" ht="15" customHeight="1">
      <c r="A64" s="13"/>
      <c r="B64" s="572"/>
      <c r="C64" s="584" t="s">
        <v>0</v>
      </c>
      <c r="D64" s="579"/>
      <c r="E64" s="580"/>
      <c r="F64" s="565">
        <v>4235</v>
      </c>
      <c r="G64" s="81">
        <v>3622.28</v>
      </c>
      <c r="H64" s="566">
        <v>7.727523907594112</v>
      </c>
      <c r="I64" s="591">
        <v>27991.2553</v>
      </c>
      <c r="J64" s="566">
        <v>4.5592669802862185</v>
      </c>
      <c r="K64" s="591">
        <v>16514.941597351164</v>
      </c>
      <c r="L64" s="568">
        <v>0.6949048917308629</v>
      </c>
    </row>
    <row r="65" spans="1:12" ht="15" customHeight="1">
      <c r="A65" s="13"/>
      <c r="B65" s="572"/>
      <c r="C65" s="107" t="s">
        <v>397</v>
      </c>
      <c r="D65" s="717"/>
      <c r="E65" s="718"/>
      <c r="F65" s="609">
        <v>5521</v>
      </c>
      <c r="G65" s="610">
        <v>4379.6990000000005</v>
      </c>
      <c r="H65" s="611">
        <v>7.778576866355426</v>
      </c>
      <c r="I65" s="600">
        <v>34067.825323</v>
      </c>
      <c r="J65" s="611">
        <v>4.555080281744861</v>
      </c>
      <c r="K65" s="600">
        <v>19949.880554877687</v>
      </c>
      <c r="L65" s="612">
        <v>0.7076706413999312</v>
      </c>
    </row>
    <row r="66" spans="1:12" ht="15" customHeight="1">
      <c r="A66" s="13"/>
      <c r="B66" s="572"/>
      <c r="C66" s="588" t="s">
        <v>6</v>
      </c>
      <c r="D66" s="560"/>
      <c r="E66" s="564"/>
      <c r="F66" s="581"/>
      <c r="G66" s="582"/>
      <c r="H66" s="567"/>
      <c r="I66" s="592"/>
      <c r="J66" s="567"/>
      <c r="K66" s="592"/>
      <c r="L66" s="583"/>
    </row>
    <row r="67" spans="1:12" ht="15" customHeight="1">
      <c r="A67" s="13"/>
      <c r="B67" s="572"/>
      <c r="C67" s="584" t="s">
        <v>5</v>
      </c>
      <c r="D67" s="579"/>
      <c r="E67" s="580"/>
      <c r="F67" s="565">
        <v>3531</v>
      </c>
      <c r="G67" s="81">
        <v>1692.43</v>
      </c>
      <c r="H67" s="566">
        <v>8.000628977269368</v>
      </c>
      <c r="I67" s="591">
        <v>13540.5045</v>
      </c>
      <c r="J67" s="566">
        <v>4.01028262246682</v>
      </c>
      <c r="K67" s="591">
        <v>6787.1226187415205</v>
      </c>
      <c r="L67" s="568">
        <v>0.9950287125519326</v>
      </c>
    </row>
    <row r="68" spans="1:12" ht="15" customHeight="1">
      <c r="A68" s="13"/>
      <c r="B68" s="572"/>
      <c r="C68" s="584" t="s">
        <v>0</v>
      </c>
      <c r="D68" s="579"/>
      <c r="E68" s="580"/>
      <c r="F68" s="565">
        <v>3081</v>
      </c>
      <c r="G68" s="81">
        <v>3356.97</v>
      </c>
      <c r="H68" s="566">
        <v>7.195430194490867</v>
      </c>
      <c r="I68" s="591">
        <v>24154.8433</v>
      </c>
      <c r="J68" s="566">
        <v>4.042593953685722</v>
      </c>
      <c r="K68" s="591">
        <v>13570.866624704355</v>
      </c>
      <c r="L68" s="568">
        <v>0.7799042587323506</v>
      </c>
    </row>
    <row r="69" spans="1:12" ht="15" customHeight="1">
      <c r="A69" s="13"/>
      <c r="B69" s="572"/>
      <c r="C69" s="107" t="s">
        <v>397</v>
      </c>
      <c r="D69" s="717"/>
      <c r="E69" s="718"/>
      <c r="F69" s="609">
        <v>6612</v>
      </c>
      <c r="G69" s="610">
        <v>5049.4</v>
      </c>
      <c r="H69" s="611">
        <v>7.4653122747257115</v>
      </c>
      <c r="I69" s="600">
        <v>37695.3478</v>
      </c>
      <c r="J69" s="611">
        <v>4.031764020169897</v>
      </c>
      <c r="K69" s="600">
        <v>20357.989243445874</v>
      </c>
      <c r="L69" s="612">
        <v>0.8516243106934434</v>
      </c>
    </row>
    <row r="70" spans="1:12" ht="15" customHeight="1">
      <c r="A70" s="17"/>
      <c r="B70" s="573"/>
      <c r="C70" s="588" t="s">
        <v>8</v>
      </c>
      <c r="D70" s="560"/>
      <c r="E70" s="564"/>
      <c r="F70" s="581"/>
      <c r="G70" s="582"/>
      <c r="H70" s="567"/>
      <c r="I70" s="592"/>
      <c r="J70" s="567"/>
      <c r="K70" s="592"/>
      <c r="L70" s="583"/>
    </row>
    <row r="71" spans="3:12" ht="15" customHeight="1">
      <c r="C71" s="584" t="s">
        <v>5</v>
      </c>
      <c r="D71" s="579"/>
      <c r="E71" s="580"/>
      <c r="F71" s="565">
        <f aca="true" t="shared" si="1" ref="F71:G73">F63+F67</f>
        <v>4817</v>
      </c>
      <c r="G71" s="81">
        <f t="shared" si="1"/>
        <v>2449.849</v>
      </c>
      <c r="H71" s="566">
        <f>I71/G71</f>
        <v>8.00746271423259</v>
      </c>
      <c r="I71" s="591">
        <f>I63+I67</f>
        <v>19617.074523</v>
      </c>
      <c r="J71" s="566">
        <f>K71/G71</f>
        <v>4.172527195050814</v>
      </c>
      <c r="K71" s="591">
        <f>K63+K67</f>
        <v>10222.061576268043</v>
      </c>
      <c r="L71" s="568">
        <f>H71/J71-1</f>
        <v>0.9190917973477877</v>
      </c>
    </row>
    <row r="72" spans="3:12" ht="15" customHeight="1">
      <c r="C72" s="584" t="s">
        <v>0</v>
      </c>
      <c r="D72" s="579"/>
      <c r="E72" s="580"/>
      <c r="F72" s="565">
        <f t="shared" si="1"/>
        <v>7316</v>
      </c>
      <c r="G72" s="81">
        <f t="shared" si="1"/>
        <v>6979.25</v>
      </c>
      <c r="H72" s="566">
        <f>I72/G72</f>
        <v>7.471590586381057</v>
      </c>
      <c r="I72" s="591">
        <f>I64+I68</f>
        <v>52146.0986</v>
      </c>
      <c r="J72" s="566">
        <f>K72/G72</f>
        <v>4.310750900462875</v>
      </c>
      <c r="K72" s="591">
        <f>K64+K68</f>
        <v>30085.80822205552</v>
      </c>
      <c r="L72" s="568">
        <f>H72/J72-1</f>
        <v>0.733245728854057</v>
      </c>
    </row>
    <row r="73" spans="3:12" ht="15" customHeight="1">
      <c r="C73" s="235" t="s">
        <v>397</v>
      </c>
      <c r="D73" s="171"/>
      <c r="E73" s="139"/>
      <c r="F73" s="605">
        <f t="shared" si="1"/>
        <v>12133</v>
      </c>
      <c r="G73" s="606">
        <f t="shared" si="1"/>
        <v>9429.099</v>
      </c>
      <c r="H73" s="607">
        <f>I73/G73</f>
        <v>7.610819774296568</v>
      </c>
      <c r="I73" s="601">
        <f>I65+I69</f>
        <v>71763.173123</v>
      </c>
      <c r="J73" s="607">
        <f>K73/G73</f>
        <v>4.27483790321043</v>
      </c>
      <c r="K73" s="601">
        <f>K65+K69</f>
        <v>40307.86979832356</v>
      </c>
      <c r="L73" s="608">
        <f>H73/J73-1</f>
        <v>0.7803762263314815</v>
      </c>
    </row>
    <row r="74" ht="15" customHeight="1"/>
    <row r="75" ht="15" customHeight="1"/>
  </sheetData>
  <mergeCells count="32">
    <mergeCell ref="C73:E73"/>
    <mergeCell ref="A50:C50"/>
    <mergeCell ref="B51:C52"/>
    <mergeCell ref="A56:C56"/>
    <mergeCell ref="C60:E61"/>
    <mergeCell ref="A58:B58"/>
    <mergeCell ref="C65:E65"/>
    <mergeCell ref="C69:E69"/>
    <mergeCell ref="A37:C37"/>
    <mergeCell ref="B38:C39"/>
    <mergeCell ref="A44:C44"/>
    <mergeCell ref="B25:C26"/>
    <mergeCell ref="A47:C47"/>
    <mergeCell ref="B48:C49"/>
    <mergeCell ref="M4:M5"/>
    <mergeCell ref="F4:F5"/>
    <mergeCell ref="A8:C8"/>
    <mergeCell ref="B6:C7"/>
    <mergeCell ref="B9:C10"/>
    <mergeCell ref="A19:C19"/>
    <mergeCell ref="B20:C21"/>
    <mergeCell ref="A24:C24"/>
    <mergeCell ref="A2:C2"/>
    <mergeCell ref="H60:L60"/>
    <mergeCell ref="A57:E57"/>
    <mergeCell ref="F60:F61"/>
    <mergeCell ref="G60:G61"/>
    <mergeCell ref="G4:G5"/>
    <mergeCell ref="H4:L4"/>
    <mergeCell ref="D4:E5"/>
    <mergeCell ref="A4:C5"/>
    <mergeCell ref="B45:C46"/>
  </mergeCells>
  <printOptions horizontalCentered="1"/>
  <pageMargins left="0.5118110236220472" right="0" top="0.5905511811023623" bottom="0.5905511811023623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5" topLeftCell="BM41" activePane="bottomLeft" state="frozen"/>
      <selection pane="topLeft" activeCell="A1" sqref="A1"/>
      <selection pane="bottomLeft" activeCell="Q54" sqref="Q54"/>
    </sheetView>
  </sheetViews>
  <sheetFormatPr defaultColWidth="9.00390625" defaultRowHeight="13.5"/>
  <cols>
    <col min="1" max="1" width="1.25" style="4" customWidth="1"/>
    <col min="2" max="2" width="14.75390625" style="4" customWidth="1"/>
    <col min="3" max="3" width="7.75390625" style="4" customWidth="1"/>
    <col min="4" max="4" width="4.125" style="4" customWidth="1"/>
    <col min="5" max="5" width="19.50390625" style="1" customWidth="1"/>
    <col min="6" max="6" width="8.625" style="37" customWidth="1"/>
    <col min="7" max="7" width="9.625" style="5" customWidth="1"/>
    <col min="8" max="8" width="8.625" style="1" customWidth="1"/>
    <col min="9" max="9" width="8.625" style="19" hidden="1" customWidth="1"/>
    <col min="10" max="10" width="8.625" style="1" customWidth="1"/>
    <col min="11" max="11" width="8.625" style="19" hidden="1" customWidth="1"/>
    <col min="12" max="12" width="8.625" style="3" customWidth="1"/>
    <col min="13" max="13" width="23.875" style="1" customWidth="1"/>
    <col min="14" max="16384" width="9.00390625" style="1" customWidth="1"/>
  </cols>
  <sheetData>
    <row r="1" spans="5:12" ht="16.5">
      <c r="E1" s="88" t="s">
        <v>151</v>
      </c>
      <c r="G1" s="1"/>
      <c r="L1" s="1"/>
    </row>
    <row r="2" spans="1:12" ht="18" customHeight="1">
      <c r="A2" s="704" t="s">
        <v>92</v>
      </c>
      <c r="B2" s="704"/>
      <c r="C2" s="704"/>
      <c r="D2" s="704"/>
      <c r="E2" s="6" t="s">
        <v>515</v>
      </c>
      <c r="G2" s="1"/>
      <c r="L2" s="1"/>
    </row>
    <row r="3" ht="15" customHeight="1">
      <c r="M3" s="349" t="s">
        <v>428</v>
      </c>
    </row>
    <row r="4" spans="1:13" s="2" customFormat="1" ht="18" customHeight="1">
      <c r="A4" s="586" t="s">
        <v>94</v>
      </c>
      <c r="B4" s="683"/>
      <c r="C4" s="587" t="s">
        <v>153</v>
      </c>
      <c r="D4" s="683"/>
      <c r="E4" s="683" t="s">
        <v>150</v>
      </c>
      <c r="F4" s="686" t="s">
        <v>390</v>
      </c>
      <c r="G4" s="688" t="s">
        <v>152</v>
      </c>
      <c r="H4" s="699" t="s">
        <v>408</v>
      </c>
      <c r="I4" s="724"/>
      <c r="J4" s="724"/>
      <c r="K4" s="724"/>
      <c r="L4" s="725"/>
      <c r="M4" s="719" t="s">
        <v>74</v>
      </c>
    </row>
    <row r="5" spans="1:13" s="4" customFormat="1" ht="18" customHeight="1">
      <c r="A5" s="555"/>
      <c r="B5" s="619"/>
      <c r="C5" s="490"/>
      <c r="D5" s="619"/>
      <c r="E5" s="619"/>
      <c r="F5" s="687"/>
      <c r="G5" s="689"/>
      <c r="H5" s="422" t="s">
        <v>13</v>
      </c>
      <c r="I5" s="422" t="s">
        <v>418</v>
      </c>
      <c r="J5" s="422" t="s">
        <v>14</v>
      </c>
      <c r="K5" s="422" t="s">
        <v>134</v>
      </c>
      <c r="L5" s="422" t="s">
        <v>409</v>
      </c>
      <c r="M5" s="720"/>
    </row>
    <row r="6" spans="1:13" s="4" customFormat="1" ht="16.5" customHeight="1">
      <c r="A6" s="92"/>
      <c r="B6" s="272" t="s">
        <v>339</v>
      </c>
      <c r="C6" s="126"/>
      <c r="D6" s="93"/>
      <c r="E6" s="616"/>
      <c r="F6" s="96"/>
      <c r="G6" s="95"/>
      <c r="H6" s="94"/>
      <c r="I6" s="493"/>
      <c r="J6" s="94"/>
      <c r="K6" s="493"/>
      <c r="L6" s="94"/>
      <c r="M6" s="185"/>
    </row>
    <row r="7" spans="1:13" ht="16.5" customHeight="1">
      <c r="A7" s="47"/>
      <c r="B7" s="78"/>
      <c r="C7" s="105" t="s">
        <v>136</v>
      </c>
      <c r="D7" s="65" t="s">
        <v>82</v>
      </c>
      <c r="E7" s="64" t="s">
        <v>490</v>
      </c>
      <c r="F7" s="43">
        <v>1</v>
      </c>
      <c r="G7" s="73">
        <v>0.1</v>
      </c>
      <c r="H7" s="73">
        <v>5.58</v>
      </c>
      <c r="I7" s="494">
        <f>$G7*H7</f>
        <v>0.558</v>
      </c>
      <c r="J7" s="73">
        <v>4.31</v>
      </c>
      <c r="K7" s="494">
        <f>$G7*J7</f>
        <v>0.431</v>
      </c>
      <c r="L7" s="121">
        <f>H7/J7-1</f>
        <v>0.2946635730858469</v>
      </c>
      <c r="M7" s="54" t="s">
        <v>149</v>
      </c>
    </row>
    <row r="8" spans="1:13" s="209" customFormat="1" ht="16.5" customHeight="1">
      <c r="A8" s="721" t="s">
        <v>397</v>
      </c>
      <c r="B8" s="722"/>
      <c r="C8" s="722"/>
      <c r="D8" s="723"/>
      <c r="E8" s="617"/>
      <c r="F8" s="468">
        <f>SUM(F7:F7)</f>
        <v>1</v>
      </c>
      <c r="G8" s="242">
        <f>SUM(G7:G7)</f>
        <v>0.1</v>
      </c>
      <c r="H8" s="242">
        <f>I8/$G8</f>
        <v>5.58</v>
      </c>
      <c r="I8" s="495">
        <f>I7</f>
        <v>0.558</v>
      </c>
      <c r="J8" s="242">
        <f>K8/$G8</f>
        <v>4.31</v>
      </c>
      <c r="K8" s="495">
        <f>K7</f>
        <v>0.431</v>
      </c>
      <c r="L8" s="245">
        <f>H8/J8-1</f>
        <v>0.2946635730858469</v>
      </c>
      <c r="M8" s="464"/>
    </row>
    <row r="9" spans="1:13" s="4" customFormat="1" ht="16.5" customHeight="1">
      <c r="A9" s="92"/>
      <c r="B9" s="272" t="s">
        <v>124</v>
      </c>
      <c r="C9" s="126"/>
      <c r="D9" s="93"/>
      <c r="E9" s="616"/>
      <c r="F9" s="96"/>
      <c r="G9" s="95"/>
      <c r="H9" s="94"/>
      <c r="I9" s="493"/>
      <c r="J9" s="94"/>
      <c r="K9" s="493"/>
      <c r="L9" s="94"/>
      <c r="M9" s="185"/>
    </row>
    <row r="10" spans="1:13" ht="16.5" customHeight="1">
      <c r="A10" s="47"/>
      <c r="B10" s="78"/>
      <c r="C10" s="105" t="s">
        <v>83</v>
      </c>
      <c r="D10" s="65" t="s">
        <v>84</v>
      </c>
      <c r="E10" s="64" t="s">
        <v>491</v>
      </c>
      <c r="F10" s="43">
        <v>8</v>
      </c>
      <c r="G10" s="73">
        <v>3</v>
      </c>
      <c r="H10" s="73">
        <v>7.375</v>
      </c>
      <c r="I10" s="494">
        <f>$G10*H10</f>
        <v>22.125</v>
      </c>
      <c r="J10" s="73">
        <v>4.888861160768325</v>
      </c>
      <c r="K10" s="494">
        <f>$G10*J10</f>
        <v>14.666583482304976</v>
      </c>
      <c r="L10" s="121">
        <f>H10/J10-1</f>
        <v>0.50853128315081</v>
      </c>
      <c r="M10" s="54" t="s">
        <v>149</v>
      </c>
    </row>
    <row r="11" spans="1:13" ht="16.5" customHeight="1">
      <c r="A11" s="47"/>
      <c r="B11" s="78"/>
      <c r="C11" s="105" t="s">
        <v>83</v>
      </c>
      <c r="D11" s="65" t="s">
        <v>82</v>
      </c>
      <c r="E11" s="64" t="s">
        <v>492</v>
      </c>
      <c r="F11" s="43">
        <v>4</v>
      </c>
      <c r="G11" s="73">
        <v>0.4</v>
      </c>
      <c r="H11" s="73">
        <v>7.535</v>
      </c>
      <c r="I11" s="494">
        <f>$G11*H11</f>
        <v>3.0140000000000002</v>
      </c>
      <c r="J11" s="73">
        <v>3.8342556845181623</v>
      </c>
      <c r="K11" s="494">
        <f>$G11*J11</f>
        <v>1.533702273807265</v>
      </c>
      <c r="L11" s="121">
        <f>H11/J11-1</f>
        <v>0.9651793255271388</v>
      </c>
      <c r="M11" s="54" t="s">
        <v>149</v>
      </c>
    </row>
    <row r="12" spans="1:13" s="209" customFormat="1" ht="16.5" customHeight="1">
      <c r="A12" s="721" t="s">
        <v>22</v>
      </c>
      <c r="B12" s="722"/>
      <c r="C12" s="722"/>
      <c r="D12" s="723"/>
      <c r="E12" s="618"/>
      <c r="F12" s="70">
        <f>SUM(F10:F11)</f>
        <v>12</v>
      </c>
      <c r="G12" s="76">
        <f>SUM(G10:G11)</f>
        <v>3.4</v>
      </c>
      <c r="H12" s="76">
        <f>I12/$G12</f>
        <v>7.3938235294117645</v>
      </c>
      <c r="I12" s="496">
        <f>I10+I11</f>
        <v>25.139</v>
      </c>
      <c r="J12" s="76">
        <f>K12/$G12</f>
        <v>4.764789928268306</v>
      </c>
      <c r="K12" s="496">
        <f>K10+K11</f>
        <v>16.20028575611224</v>
      </c>
      <c r="L12" s="122">
        <f>H12/J12-1</f>
        <v>0.5517627515005561</v>
      </c>
      <c r="M12" s="186"/>
    </row>
    <row r="13" spans="1:13" s="4" customFormat="1" ht="16.5" customHeight="1">
      <c r="A13" s="111"/>
      <c r="B13" s="273" t="s">
        <v>125</v>
      </c>
      <c r="C13" s="112"/>
      <c r="D13" s="113"/>
      <c r="E13" s="114"/>
      <c r="F13" s="115"/>
      <c r="G13" s="116"/>
      <c r="H13" s="116"/>
      <c r="I13" s="497"/>
      <c r="J13" s="116"/>
      <c r="K13" s="497"/>
      <c r="L13" s="123"/>
      <c r="M13" s="187"/>
    </row>
    <row r="14" spans="1:13" s="4" customFormat="1" ht="16.5" customHeight="1">
      <c r="A14" s="51"/>
      <c r="B14" s="89"/>
      <c r="C14" s="108" t="s">
        <v>89</v>
      </c>
      <c r="D14" s="65" t="s">
        <v>82</v>
      </c>
      <c r="E14" s="98" t="s">
        <v>490</v>
      </c>
      <c r="F14" s="40">
        <v>1</v>
      </c>
      <c r="G14" s="73">
        <v>0.16</v>
      </c>
      <c r="H14" s="73">
        <v>8.39</v>
      </c>
      <c r="I14" s="494">
        <f>$G14*H14</f>
        <v>1.3424</v>
      </c>
      <c r="J14" s="73">
        <v>4.668892598775738</v>
      </c>
      <c r="K14" s="494">
        <f>$G14*J14</f>
        <v>0.7470228158041181</v>
      </c>
      <c r="L14" s="121">
        <f>H14/J14-1</f>
        <v>0.7969999999999999</v>
      </c>
      <c r="M14" s="54" t="s">
        <v>149</v>
      </c>
    </row>
    <row r="15" spans="1:13" s="209" customFormat="1" ht="16.5" customHeight="1">
      <c r="A15" s="721" t="s">
        <v>22</v>
      </c>
      <c r="B15" s="722"/>
      <c r="C15" s="722"/>
      <c r="D15" s="723"/>
      <c r="E15" s="469"/>
      <c r="F15" s="468">
        <f>SUM(F14:F14)</f>
        <v>1</v>
      </c>
      <c r="G15" s="242">
        <f>SUM(G14:G14)</f>
        <v>0.16</v>
      </c>
      <c r="H15" s="242">
        <f>I15/$G15</f>
        <v>8.39</v>
      </c>
      <c r="I15" s="495">
        <f>SUM(I14:I14)</f>
        <v>1.3424</v>
      </c>
      <c r="J15" s="242">
        <f>K15/$G15</f>
        <v>4.668892598775738</v>
      </c>
      <c r="K15" s="495">
        <f>SUM(K14:K14)</f>
        <v>0.7470228158041181</v>
      </c>
      <c r="L15" s="245">
        <f>H15/J15-1</f>
        <v>0.7969999999999999</v>
      </c>
      <c r="M15" s="464"/>
    </row>
    <row r="16" spans="1:13" s="4" customFormat="1" ht="16.5" customHeight="1">
      <c r="A16" s="50"/>
      <c r="B16" s="273" t="s">
        <v>126</v>
      </c>
      <c r="C16" s="117"/>
      <c r="D16" s="118"/>
      <c r="E16" s="21"/>
      <c r="F16" s="115"/>
      <c r="G16" s="116"/>
      <c r="H16" s="116"/>
      <c r="I16" s="497"/>
      <c r="J16" s="116"/>
      <c r="K16" s="497"/>
      <c r="L16" s="123"/>
      <c r="M16" s="187"/>
    </row>
    <row r="17" spans="1:13" ht="16.5" customHeight="1">
      <c r="A17" s="47"/>
      <c r="B17" s="78"/>
      <c r="C17" s="108" t="s">
        <v>85</v>
      </c>
      <c r="D17" s="65" t="s">
        <v>84</v>
      </c>
      <c r="E17" s="64" t="s">
        <v>491</v>
      </c>
      <c r="F17" s="40">
        <v>1</v>
      </c>
      <c r="G17" s="73">
        <v>0.32</v>
      </c>
      <c r="H17" s="73">
        <v>9.05</v>
      </c>
      <c r="I17" s="494">
        <f>$G17*H17</f>
        <v>2.8960000000000004</v>
      </c>
      <c r="J17" s="73">
        <v>4.323936932632585</v>
      </c>
      <c r="K17" s="494">
        <f>$G17*J17</f>
        <v>1.3836598184424274</v>
      </c>
      <c r="L17" s="121">
        <f>H17/J17-1</f>
        <v>1.093</v>
      </c>
      <c r="M17" s="54" t="s">
        <v>149</v>
      </c>
    </row>
    <row r="18" spans="1:13" ht="16.5" customHeight="1">
      <c r="A18" s="47"/>
      <c r="B18" s="78"/>
      <c r="C18" s="108" t="s">
        <v>85</v>
      </c>
      <c r="D18" s="65" t="s">
        <v>84</v>
      </c>
      <c r="E18" s="64" t="s">
        <v>492</v>
      </c>
      <c r="F18" s="43">
        <v>7</v>
      </c>
      <c r="G18" s="73">
        <v>5.3</v>
      </c>
      <c r="H18" s="73">
        <v>7.697169811320754</v>
      </c>
      <c r="I18" s="494">
        <f>$G18*H18</f>
        <v>40.794999999999995</v>
      </c>
      <c r="J18" s="73">
        <v>4.1763219384811725</v>
      </c>
      <c r="K18" s="494">
        <f>$G18*J18</f>
        <v>22.134506273950212</v>
      </c>
      <c r="L18" s="121">
        <f>H18/J18-1</f>
        <v>0.8430499192119345</v>
      </c>
      <c r="M18" s="54"/>
    </row>
    <row r="19" spans="1:13" s="209" customFormat="1" ht="16.5" customHeight="1">
      <c r="A19" s="721" t="s">
        <v>22</v>
      </c>
      <c r="B19" s="722"/>
      <c r="C19" s="722"/>
      <c r="D19" s="723"/>
      <c r="E19" s="470"/>
      <c r="F19" s="468">
        <f>SUM(F17:F18)</f>
        <v>8</v>
      </c>
      <c r="G19" s="242">
        <f>SUM(G17:G18)</f>
        <v>5.62</v>
      </c>
      <c r="H19" s="242">
        <f>I19/$G19</f>
        <v>7.774199288256227</v>
      </c>
      <c r="I19" s="495">
        <f>SUM(I17:I18)</f>
        <v>43.690999999999995</v>
      </c>
      <c r="J19" s="242">
        <f>K19/$G19</f>
        <v>4.184727062703317</v>
      </c>
      <c r="K19" s="495">
        <f>SUM(K17:K18)</f>
        <v>23.51816609239264</v>
      </c>
      <c r="L19" s="245">
        <f>H19/J19-1</f>
        <v>0.8577553976086856</v>
      </c>
      <c r="M19" s="464"/>
    </row>
    <row r="20" spans="1:13" s="4" customFormat="1" ht="16.5" customHeight="1">
      <c r="A20" s="111"/>
      <c r="B20" s="273" t="s">
        <v>127</v>
      </c>
      <c r="C20" s="117"/>
      <c r="D20" s="118"/>
      <c r="E20" s="114"/>
      <c r="F20" s="115"/>
      <c r="G20" s="116"/>
      <c r="H20" s="116"/>
      <c r="I20" s="497"/>
      <c r="J20" s="116"/>
      <c r="K20" s="497"/>
      <c r="L20" s="123"/>
      <c r="M20" s="187"/>
    </row>
    <row r="21" spans="1:13" ht="16.5" customHeight="1">
      <c r="A21" s="47"/>
      <c r="B21" s="78"/>
      <c r="C21" s="108" t="s">
        <v>90</v>
      </c>
      <c r="D21" s="65" t="s">
        <v>331</v>
      </c>
      <c r="E21" s="64" t="s">
        <v>490</v>
      </c>
      <c r="F21" s="40">
        <v>1</v>
      </c>
      <c r="G21" s="73">
        <v>0.16</v>
      </c>
      <c r="H21" s="73">
        <v>8.02</v>
      </c>
      <c r="I21" s="494">
        <f>$G21*H21</f>
        <v>1.2832</v>
      </c>
      <c r="J21" s="73">
        <v>4.513224535734384</v>
      </c>
      <c r="K21" s="494">
        <f>$G21*J21</f>
        <v>0.7221159257175015</v>
      </c>
      <c r="L21" s="121">
        <f>H21/J21-1</f>
        <v>0.7769999999999997</v>
      </c>
      <c r="M21" s="54" t="s">
        <v>149</v>
      </c>
    </row>
    <row r="22" spans="1:13" ht="16.5" customHeight="1">
      <c r="A22" s="47"/>
      <c r="B22" s="78"/>
      <c r="C22" s="104">
        <v>2004</v>
      </c>
      <c r="D22" s="65" t="s">
        <v>331</v>
      </c>
      <c r="E22" s="64" t="s">
        <v>492</v>
      </c>
      <c r="F22" s="43">
        <v>13</v>
      </c>
      <c r="G22" s="73">
        <v>7</v>
      </c>
      <c r="H22" s="73">
        <v>8.13</v>
      </c>
      <c r="I22" s="494">
        <f>$G22*H22</f>
        <v>56.910000000000004</v>
      </c>
      <c r="J22" s="73">
        <v>4.441965894565283</v>
      </c>
      <c r="K22" s="494">
        <f>$G22*J22</f>
        <v>31.09376126195698</v>
      </c>
      <c r="L22" s="121">
        <f>H22/J22-1</f>
        <v>0.830270693871604</v>
      </c>
      <c r="M22" s="54"/>
    </row>
    <row r="23" spans="1:13" ht="16.5" customHeight="1">
      <c r="A23" s="47"/>
      <c r="B23" s="78"/>
      <c r="C23" s="104">
        <v>2004</v>
      </c>
      <c r="D23" s="65" t="s">
        <v>332</v>
      </c>
      <c r="E23" s="64" t="s">
        <v>492</v>
      </c>
      <c r="F23" s="40">
        <v>7</v>
      </c>
      <c r="G23" s="73">
        <v>5</v>
      </c>
      <c r="H23" s="73">
        <v>6.19</v>
      </c>
      <c r="I23" s="494">
        <f>$G23*H23</f>
        <v>30.950000000000003</v>
      </c>
      <c r="J23" s="73">
        <v>3.664890467732386</v>
      </c>
      <c r="K23" s="494">
        <f>$G23*J23</f>
        <v>18.324452338661928</v>
      </c>
      <c r="L23" s="121">
        <f>H23/J23-1</f>
        <v>0.6890000000000001</v>
      </c>
      <c r="M23" s="54"/>
    </row>
    <row r="24" spans="1:13" s="137" customFormat="1" ht="16.5" customHeight="1">
      <c r="A24" s="721" t="s">
        <v>22</v>
      </c>
      <c r="B24" s="722"/>
      <c r="C24" s="722"/>
      <c r="D24" s="723"/>
      <c r="E24" s="471"/>
      <c r="F24" s="468">
        <f>SUM(F21:F23)</f>
        <v>21</v>
      </c>
      <c r="G24" s="242">
        <f>SUM(G21:G23)</f>
        <v>12.16</v>
      </c>
      <c r="H24" s="242">
        <f>I24/$G24</f>
        <v>7.225328947368422</v>
      </c>
      <c r="I24" s="495">
        <f>SUM(I22:I23)</f>
        <v>87.86000000000001</v>
      </c>
      <c r="J24" s="242">
        <f>K24/$G24</f>
        <v>4.063997828998266</v>
      </c>
      <c r="K24" s="495">
        <f>SUM(K22:K23)</f>
        <v>49.41821360061891</v>
      </c>
      <c r="L24" s="245">
        <f>H24/J24-1</f>
        <v>0.7778870096368609</v>
      </c>
      <c r="M24" s="464"/>
    </row>
    <row r="25" spans="1:13" ht="16.5" customHeight="1">
      <c r="A25" s="71"/>
      <c r="B25" s="273" t="s">
        <v>128</v>
      </c>
      <c r="C25" s="119"/>
      <c r="D25" s="120"/>
      <c r="E25" s="72"/>
      <c r="F25" s="115"/>
      <c r="G25" s="116"/>
      <c r="H25" s="116"/>
      <c r="I25" s="497"/>
      <c r="J25" s="116"/>
      <c r="K25" s="497"/>
      <c r="L25" s="123"/>
      <c r="M25" s="187"/>
    </row>
    <row r="26" spans="1:13" ht="16.5" customHeight="1">
      <c r="A26" s="47"/>
      <c r="B26" s="78"/>
      <c r="C26" s="108" t="s">
        <v>86</v>
      </c>
      <c r="D26" s="65" t="s">
        <v>332</v>
      </c>
      <c r="E26" s="64" t="s">
        <v>490</v>
      </c>
      <c r="F26" s="43">
        <v>89</v>
      </c>
      <c r="G26" s="73">
        <v>30.83</v>
      </c>
      <c r="H26" s="73">
        <v>8.168803113850146</v>
      </c>
      <c r="I26" s="494">
        <f>$G26*H26</f>
        <v>251.84419999999997</v>
      </c>
      <c r="J26" s="73">
        <v>4.6893484074048555</v>
      </c>
      <c r="K26" s="494">
        <f>$G26*J26</f>
        <v>144.5726114002917</v>
      </c>
      <c r="L26" s="121">
        <f aca="true" t="shared" si="0" ref="L26:L31">H26/J26-1</f>
        <v>0.7419910836548109</v>
      </c>
      <c r="M26" s="54"/>
    </row>
    <row r="27" spans="1:13" ht="16.5" customHeight="1">
      <c r="A27" s="61"/>
      <c r="B27" s="90"/>
      <c r="C27" s="108" t="s">
        <v>86</v>
      </c>
      <c r="D27" s="65" t="s">
        <v>331</v>
      </c>
      <c r="E27" s="64" t="s">
        <v>492</v>
      </c>
      <c r="F27" s="43">
        <v>28</v>
      </c>
      <c r="G27" s="73">
        <v>10</v>
      </c>
      <c r="H27" s="73">
        <v>6.49</v>
      </c>
      <c r="I27" s="494">
        <f>$G27*H27</f>
        <v>64.9</v>
      </c>
      <c r="J27" s="73">
        <v>3.5449985729997215</v>
      </c>
      <c r="K27" s="494">
        <f>$G27*J27</f>
        <v>35.449985729997216</v>
      </c>
      <c r="L27" s="121">
        <f t="shared" si="0"/>
        <v>0.830748268682169</v>
      </c>
      <c r="M27" s="54"/>
    </row>
    <row r="28" spans="1:13" ht="16.5" customHeight="1">
      <c r="A28" s="61"/>
      <c r="B28" s="90"/>
      <c r="C28" s="108" t="s">
        <v>86</v>
      </c>
      <c r="D28" s="65" t="s">
        <v>332</v>
      </c>
      <c r="E28" s="64" t="s">
        <v>492</v>
      </c>
      <c r="F28" s="43">
        <v>356</v>
      </c>
      <c r="G28" s="73">
        <v>299.69</v>
      </c>
      <c r="H28" s="73">
        <v>7.986476358904202</v>
      </c>
      <c r="I28" s="494">
        <f>$G28*H28</f>
        <v>2393.4671000000003</v>
      </c>
      <c r="J28" s="73">
        <v>4.085812468679472</v>
      </c>
      <c r="K28" s="494">
        <f>$G28*J28</f>
        <v>1224.4771387385508</v>
      </c>
      <c r="L28" s="121">
        <f t="shared" si="0"/>
        <v>0.9546850033196503</v>
      </c>
      <c r="M28" s="54"/>
    </row>
    <row r="29" spans="1:13" ht="16.5" customHeight="1">
      <c r="A29" s="61"/>
      <c r="B29" s="90"/>
      <c r="C29" s="109" t="s">
        <v>86</v>
      </c>
      <c r="D29" s="66" t="s">
        <v>331</v>
      </c>
      <c r="E29" s="64" t="s">
        <v>493</v>
      </c>
      <c r="F29" s="43">
        <v>45</v>
      </c>
      <c r="G29" s="73">
        <v>45</v>
      </c>
      <c r="H29" s="73">
        <v>7.7444444444444445</v>
      </c>
      <c r="I29" s="494">
        <f>$G29*H29</f>
        <v>348.5</v>
      </c>
      <c r="J29" s="73">
        <v>4.017777777777778</v>
      </c>
      <c r="K29" s="494">
        <f>$G29*J29</f>
        <v>180.8</v>
      </c>
      <c r="L29" s="121">
        <f t="shared" si="0"/>
        <v>0.9275442477876106</v>
      </c>
      <c r="M29" s="54"/>
    </row>
    <row r="30" spans="1:13" ht="16.5" customHeight="1">
      <c r="A30" s="61"/>
      <c r="B30" s="90"/>
      <c r="C30" s="108" t="s">
        <v>10</v>
      </c>
      <c r="D30" s="65" t="s">
        <v>332</v>
      </c>
      <c r="E30" s="64" t="s">
        <v>494</v>
      </c>
      <c r="F30" s="157">
        <v>4</v>
      </c>
      <c r="G30" s="81">
        <v>1.85</v>
      </c>
      <c r="H30" s="80">
        <v>9.28</v>
      </c>
      <c r="I30" s="599">
        <v>611.6320000000002</v>
      </c>
      <c r="J30" s="62">
        <v>2.48</v>
      </c>
      <c r="K30" s="604">
        <v>270.43440000000004</v>
      </c>
      <c r="L30" s="124">
        <f t="shared" si="0"/>
        <v>2.7419354838709675</v>
      </c>
      <c r="M30" s="54" t="s">
        <v>9</v>
      </c>
    </row>
    <row r="31" spans="1:13" s="209" customFormat="1" ht="16.5" customHeight="1">
      <c r="A31" s="721" t="s">
        <v>22</v>
      </c>
      <c r="B31" s="722"/>
      <c r="C31" s="722"/>
      <c r="D31" s="723"/>
      <c r="E31" s="470"/>
      <c r="F31" s="468">
        <f>SUM(F26:F30)</f>
        <v>522</v>
      </c>
      <c r="G31" s="242">
        <f>SUM(G26:G30)</f>
        <v>387.37</v>
      </c>
      <c r="H31" s="242">
        <f>I31/$G31</f>
        <v>7.896097529493766</v>
      </c>
      <c r="I31" s="495">
        <f>SUM(I26:I29)</f>
        <v>3058.7113000000004</v>
      </c>
      <c r="J31" s="242">
        <f>K31/$G31</f>
        <v>4.092469049923431</v>
      </c>
      <c r="K31" s="495">
        <f>SUM(K26:K29)</f>
        <v>1585.2997358688397</v>
      </c>
      <c r="L31" s="245">
        <f t="shared" si="0"/>
        <v>0.9294214404972714</v>
      </c>
      <c r="M31" s="464"/>
    </row>
    <row r="32" spans="1:13" s="4" customFormat="1" ht="16.5" customHeight="1">
      <c r="A32" s="68"/>
      <c r="B32" s="272" t="s">
        <v>129</v>
      </c>
      <c r="C32" s="102"/>
      <c r="D32" s="100"/>
      <c r="E32" s="69"/>
      <c r="F32" s="70"/>
      <c r="G32" s="76"/>
      <c r="H32" s="76"/>
      <c r="I32" s="496"/>
      <c r="J32" s="76"/>
      <c r="K32" s="496"/>
      <c r="L32" s="122"/>
      <c r="M32" s="186"/>
    </row>
    <row r="33" spans="1:13" ht="16.5" customHeight="1">
      <c r="A33" s="47"/>
      <c r="B33" s="78"/>
      <c r="C33" s="104">
        <v>2005</v>
      </c>
      <c r="D33" s="65" t="s">
        <v>331</v>
      </c>
      <c r="E33" s="64" t="s">
        <v>490</v>
      </c>
      <c r="F33" s="43">
        <v>719</v>
      </c>
      <c r="G33" s="73">
        <v>291.23</v>
      </c>
      <c r="H33" s="73">
        <v>6.448875115887785</v>
      </c>
      <c r="I33" s="498">
        <f>$G33*H33</f>
        <v>1878.1058999999998</v>
      </c>
      <c r="J33" s="73">
        <v>3.4809153589946087</v>
      </c>
      <c r="K33" s="498">
        <f>$G33*J33</f>
        <v>1013.74698</v>
      </c>
      <c r="L33" s="121">
        <f aca="true" t="shared" si="1" ref="L33:L38">H33/J33-1</f>
        <v>0.8526377262302669</v>
      </c>
      <c r="M33" s="54"/>
    </row>
    <row r="34" spans="1:13" ht="16.5" customHeight="1">
      <c r="A34" s="47"/>
      <c r="B34" s="78"/>
      <c r="C34" s="104">
        <v>2005</v>
      </c>
      <c r="D34" s="65" t="s">
        <v>331</v>
      </c>
      <c r="E34" s="64" t="s">
        <v>495</v>
      </c>
      <c r="F34" s="43">
        <v>26</v>
      </c>
      <c r="G34" s="73">
        <v>4.23</v>
      </c>
      <c r="H34" s="73">
        <v>6.64</v>
      </c>
      <c r="I34" s="498">
        <f>$G34*H34</f>
        <v>28.087200000000003</v>
      </c>
      <c r="J34" s="73">
        <v>4</v>
      </c>
      <c r="K34" s="498">
        <f>$G34*J34</f>
        <v>16.92</v>
      </c>
      <c r="L34" s="121">
        <f t="shared" si="1"/>
        <v>0.6599999999999999</v>
      </c>
      <c r="M34" s="54" t="s">
        <v>149</v>
      </c>
    </row>
    <row r="35" spans="1:13" ht="16.5" customHeight="1">
      <c r="A35" s="47"/>
      <c r="B35" s="78"/>
      <c r="C35" s="104">
        <v>2005</v>
      </c>
      <c r="D35" s="65" t="s">
        <v>331</v>
      </c>
      <c r="E35" s="64" t="s">
        <v>492</v>
      </c>
      <c r="F35" s="43">
        <v>193</v>
      </c>
      <c r="G35" s="73">
        <v>174.89</v>
      </c>
      <c r="H35" s="73">
        <v>7.5745743038481335</v>
      </c>
      <c r="I35" s="494">
        <f>$G35*H35</f>
        <v>1324.7173</v>
      </c>
      <c r="J35" s="73">
        <v>4.581349279196046</v>
      </c>
      <c r="K35" s="494">
        <f>$G35*J35</f>
        <v>801.2321754385964</v>
      </c>
      <c r="L35" s="121">
        <f t="shared" si="1"/>
        <v>0.6533501032641962</v>
      </c>
      <c r="M35" s="54"/>
    </row>
    <row r="36" spans="1:13" ht="16.5" customHeight="1">
      <c r="A36" s="47"/>
      <c r="B36" s="78"/>
      <c r="C36" s="110">
        <v>2005</v>
      </c>
      <c r="D36" s="66" t="s">
        <v>332</v>
      </c>
      <c r="E36" s="64" t="s">
        <v>493</v>
      </c>
      <c r="F36" s="43">
        <v>371</v>
      </c>
      <c r="G36" s="73">
        <v>519</v>
      </c>
      <c r="H36" s="73">
        <v>7.184007707129094</v>
      </c>
      <c r="I36" s="494">
        <f>$G36*H36</f>
        <v>3728.5</v>
      </c>
      <c r="J36" s="73">
        <v>4.093063583815029</v>
      </c>
      <c r="K36" s="494">
        <f>$G36*J36</f>
        <v>2124.3</v>
      </c>
      <c r="L36" s="121">
        <f t="shared" si="1"/>
        <v>0.7551664077578495</v>
      </c>
      <c r="M36" s="54"/>
    </row>
    <row r="37" spans="1:13" ht="16.5" customHeight="1">
      <c r="A37" s="47"/>
      <c r="B37" s="78"/>
      <c r="C37" s="104">
        <v>2005</v>
      </c>
      <c r="D37" s="65" t="s">
        <v>331</v>
      </c>
      <c r="E37" s="64" t="s">
        <v>494</v>
      </c>
      <c r="F37" s="157">
        <v>27</v>
      </c>
      <c r="G37" s="81">
        <v>27.35</v>
      </c>
      <c r="H37" s="80">
        <v>7.34</v>
      </c>
      <c r="I37" s="599"/>
      <c r="J37" s="62">
        <v>2.48</v>
      </c>
      <c r="K37" s="604"/>
      <c r="L37" s="124">
        <f t="shared" si="1"/>
        <v>1.9596774193548385</v>
      </c>
      <c r="M37" s="54"/>
    </row>
    <row r="38" spans="1:13" s="137" customFormat="1" ht="16.5" customHeight="1">
      <c r="A38" s="721" t="s">
        <v>22</v>
      </c>
      <c r="B38" s="722"/>
      <c r="C38" s="722"/>
      <c r="D38" s="723"/>
      <c r="E38" s="471"/>
      <c r="F38" s="468">
        <f>SUM(F33:F37)</f>
        <v>1336</v>
      </c>
      <c r="G38" s="242">
        <f>SUM(G33:G37)</f>
        <v>1016.7</v>
      </c>
      <c r="H38" s="242">
        <f>I38/$G38</f>
        <v>6.845097275499163</v>
      </c>
      <c r="I38" s="495">
        <f>SUM(I33:I36)</f>
        <v>6959.4104</v>
      </c>
      <c r="J38" s="242">
        <f>K38/$G38</f>
        <v>3.8912158507313825</v>
      </c>
      <c r="K38" s="495">
        <f>SUM(K33:K36)</f>
        <v>3956.199155438597</v>
      </c>
      <c r="L38" s="245">
        <f t="shared" si="1"/>
        <v>0.7591152837775825</v>
      </c>
      <c r="M38" s="464"/>
    </row>
    <row r="39" spans="1:13" ht="16.5" customHeight="1">
      <c r="A39" s="47"/>
      <c r="B39" s="272" t="s">
        <v>130</v>
      </c>
      <c r="C39" s="103"/>
      <c r="D39" s="99"/>
      <c r="E39" s="64"/>
      <c r="F39" s="70"/>
      <c r="G39" s="76"/>
      <c r="H39" s="76"/>
      <c r="I39" s="496"/>
      <c r="J39" s="76"/>
      <c r="K39" s="496"/>
      <c r="L39" s="122"/>
      <c r="M39" s="186"/>
    </row>
    <row r="40" spans="1:13" ht="16.5" customHeight="1">
      <c r="A40" s="61"/>
      <c r="B40" s="90"/>
      <c r="C40" s="108" t="s">
        <v>87</v>
      </c>
      <c r="D40" s="65" t="s">
        <v>332</v>
      </c>
      <c r="E40" s="64" t="s">
        <v>490</v>
      </c>
      <c r="F40" s="43">
        <v>1105</v>
      </c>
      <c r="G40" s="73">
        <v>701.42</v>
      </c>
      <c r="H40" s="73">
        <v>8.04</v>
      </c>
      <c r="I40" s="498">
        <f>$G40*H40</f>
        <v>5639.416799999999</v>
      </c>
      <c r="J40" s="73">
        <v>4.6</v>
      </c>
      <c r="K40" s="498">
        <f>$G40*J40</f>
        <v>3226.5319999999997</v>
      </c>
      <c r="L40" s="121">
        <v>0.75</v>
      </c>
      <c r="M40" s="54"/>
    </row>
    <row r="41" spans="1:13" ht="16.5" customHeight="1">
      <c r="A41" s="61"/>
      <c r="B41" s="90"/>
      <c r="C41" s="108" t="s">
        <v>87</v>
      </c>
      <c r="D41" s="65" t="s">
        <v>332</v>
      </c>
      <c r="E41" s="64" t="s">
        <v>495</v>
      </c>
      <c r="F41" s="43">
        <v>84</v>
      </c>
      <c r="G41" s="73">
        <v>22.85</v>
      </c>
      <c r="H41" s="73">
        <v>7.1</v>
      </c>
      <c r="I41" s="494">
        <f>$G41*H41</f>
        <v>162.235</v>
      </c>
      <c r="J41" s="73">
        <v>2.32</v>
      </c>
      <c r="K41" s="494">
        <f>$G41*J41</f>
        <v>53.012</v>
      </c>
      <c r="L41" s="121">
        <f aca="true" t="shared" si="2" ref="L41:L46">H41/J41-1</f>
        <v>2.060344827586207</v>
      </c>
      <c r="M41" s="54"/>
    </row>
    <row r="42" spans="1:13" ht="16.5" customHeight="1">
      <c r="A42" s="60"/>
      <c r="B42" s="91"/>
      <c r="C42" s="108" t="s">
        <v>87</v>
      </c>
      <c r="D42" s="65" t="s">
        <v>331</v>
      </c>
      <c r="E42" s="64" t="s">
        <v>492</v>
      </c>
      <c r="F42" s="40">
        <v>35</v>
      </c>
      <c r="G42" s="73">
        <v>25</v>
      </c>
      <c r="H42" s="73">
        <v>6.79</v>
      </c>
      <c r="I42" s="494">
        <f>$G42*H42</f>
        <v>169.75</v>
      </c>
      <c r="J42" s="73">
        <v>4.17</v>
      </c>
      <c r="K42" s="494">
        <f>$G42*J42</f>
        <v>104.25</v>
      </c>
      <c r="L42" s="121">
        <f t="shared" si="2"/>
        <v>0.6282973621103118</v>
      </c>
      <c r="M42" s="54"/>
    </row>
    <row r="43" spans="1:13" ht="16.5" customHeight="1">
      <c r="A43" s="60"/>
      <c r="B43" s="91"/>
      <c r="C43" s="108" t="s">
        <v>87</v>
      </c>
      <c r="D43" s="65" t="s">
        <v>332</v>
      </c>
      <c r="E43" s="64" t="s">
        <v>492</v>
      </c>
      <c r="F43" s="43">
        <v>3268</v>
      </c>
      <c r="G43" s="73">
        <v>2563.61</v>
      </c>
      <c r="H43" s="73">
        <v>7.940231041383049</v>
      </c>
      <c r="I43" s="494">
        <f>$G43*H43</f>
        <v>20355.6557</v>
      </c>
      <c r="J43" s="73">
        <v>4.832818993528656</v>
      </c>
      <c r="K43" s="494">
        <f>$G43*J43</f>
        <v>12389.463099999999</v>
      </c>
      <c r="L43" s="121">
        <f t="shared" si="2"/>
        <v>0.6429812604228184</v>
      </c>
      <c r="M43" s="54"/>
    </row>
    <row r="44" spans="1:13" ht="16.5" customHeight="1">
      <c r="A44" s="47"/>
      <c r="B44" s="78"/>
      <c r="C44" s="109" t="s">
        <v>87</v>
      </c>
      <c r="D44" s="66" t="s">
        <v>331</v>
      </c>
      <c r="E44" s="64" t="s">
        <v>493</v>
      </c>
      <c r="F44" s="43">
        <v>676</v>
      </c>
      <c r="G44" s="73">
        <v>825</v>
      </c>
      <c r="H44" s="73">
        <v>7.801818181818182</v>
      </c>
      <c r="I44" s="494">
        <f>$G44*H44</f>
        <v>6436.5</v>
      </c>
      <c r="J44" s="73">
        <v>4.094545454545454</v>
      </c>
      <c r="K44" s="494">
        <f>$G44*J44</f>
        <v>3377.9999999999995</v>
      </c>
      <c r="L44" s="121">
        <f t="shared" si="2"/>
        <v>0.9054174067495562</v>
      </c>
      <c r="M44" s="54"/>
    </row>
    <row r="45" spans="1:13" ht="16.5" customHeight="1">
      <c r="A45" s="47"/>
      <c r="B45" s="78"/>
      <c r="C45" s="108" t="s">
        <v>87</v>
      </c>
      <c r="D45" s="65" t="s">
        <v>332</v>
      </c>
      <c r="E45" s="64" t="s">
        <v>494</v>
      </c>
      <c r="F45" s="157">
        <v>90</v>
      </c>
      <c r="G45" s="81">
        <v>107.58</v>
      </c>
      <c r="H45" s="80">
        <v>6.4</v>
      </c>
      <c r="I45" s="599">
        <v>1113.1443999999997</v>
      </c>
      <c r="J45" s="62">
        <v>2.51</v>
      </c>
      <c r="K45" s="604">
        <v>502.963</v>
      </c>
      <c r="L45" s="124">
        <f t="shared" si="2"/>
        <v>1.5498007968127494</v>
      </c>
      <c r="M45" s="54"/>
    </row>
    <row r="46" spans="1:13" s="137" customFormat="1" ht="16.5" customHeight="1">
      <c r="A46" s="721" t="s">
        <v>22</v>
      </c>
      <c r="B46" s="722"/>
      <c r="C46" s="722"/>
      <c r="D46" s="723"/>
      <c r="E46" s="471"/>
      <c r="F46" s="468">
        <f>SUM(F40:F45)</f>
        <v>5258</v>
      </c>
      <c r="G46" s="242">
        <f>SUM(G40:G45)</f>
        <v>4245.46</v>
      </c>
      <c r="H46" s="242">
        <f>I46/$G46</f>
        <v>7.979512679426964</v>
      </c>
      <c r="I46" s="495">
        <f>SUM(I40:I45)</f>
        <v>33876.7019</v>
      </c>
      <c r="J46" s="242">
        <f>K46/$G46</f>
        <v>4.629467737300551</v>
      </c>
      <c r="K46" s="495">
        <f>SUM(K40:K45)</f>
        <v>19654.2201</v>
      </c>
      <c r="L46" s="245">
        <f t="shared" si="2"/>
        <v>0.7236350121061279</v>
      </c>
      <c r="M46" s="464"/>
    </row>
    <row r="47" spans="1:13" ht="16.5" customHeight="1">
      <c r="A47" s="47"/>
      <c r="B47" s="272" t="s">
        <v>340</v>
      </c>
      <c r="C47" s="101"/>
      <c r="D47" s="97"/>
      <c r="E47" s="64"/>
      <c r="F47" s="70"/>
      <c r="G47" s="76"/>
      <c r="H47" s="76"/>
      <c r="I47" s="496"/>
      <c r="J47" s="76"/>
      <c r="K47" s="496"/>
      <c r="L47" s="122"/>
      <c r="M47" s="186"/>
    </row>
    <row r="48" spans="1:13" ht="16.5" customHeight="1">
      <c r="A48" s="47"/>
      <c r="B48" s="78"/>
      <c r="C48" s="110">
        <v>2006</v>
      </c>
      <c r="D48" s="66" t="s">
        <v>331</v>
      </c>
      <c r="E48" s="67" t="s">
        <v>496</v>
      </c>
      <c r="F48" s="40">
        <v>236</v>
      </c>
      <c r="G48" s="73">
        <v>105.66</v>
      </c>
      <c r="H48" s="73">
        <v>11.247558205565019</v>
      </c>
      <c r="I48" s="498">
        <f aca="true" t="shared" si="3" ref="I48:I56">$G48*H48</f>
        <v>1188.417</v>
      </c>
      <c r="J48" s="73">
        <v>7.6737535491198186</v>
      </c>
      <c r="K48" s="498">
        <f aca="true" t="shared" si="4" ref="K48:K56">$G48*J48</f>
        <v>810.8088</v>
      </c>
      <c r="L48" s="121">
        <f aca="true" t="shared" si="5" ref="L48:L54">H48/J48-1</f>
        <v>0.46571793498047853</v>
      </c>
      <c r="M48" s="54"/>
    </row>
    <row r="49" spans="1:13" ht="16.5" customHeight="1">
      <c r="A49" s="47"/>
      <c r="B49" s="78"/>
      <c r="C49" s="104">
        <v>2006</v>
      </c>
      <c r="D49" s="65" t="s">
        <v>331</v>
      </c>
      <c r="E49" s="64" t="s">
        <v>490</v>
      </c>
      <c r="F49" s="43">
        <v>2342</v>
      </c>
      <c r="G49" s="73">
        <v>1169</v>
      </c>
      <c r="H49" s="73">
        <v>8.178835782195334</v>
      </c>
      <c r="I49" s="494">
        <f t="shared" si="3"/>
        <v>9561.059029386344</v>
      </c>
      <c r="J49" s="73">
        <v>3.8832281763180636</v>
      </c>
      <c r="K49" s="494">
        <f t="shared" si="4"/>
        <v>4539.493738115816</v>
      </c>
      <c r="L49" s="121">
        <v>1.108</v>
      </c>
      <c r="M49" s="54"/>
    </row>
    <row r="50" spans="1:13" ht="16.5" customHeight="1">
      <c r="A50" s="47"/>
      <c r="B50" s="78"/>
      <c r="C50" s="104">
        <v>2006</v>
      </c>
      <c r="D50" s="65" t="s">
        <v>331</v>
      </c>
      <c r="E50" s="64" t="s">
        <v>495</v>
      </c>
      <c r="F50" s="43">
        <v>204</v>
      </c>
      <c r="G50" s="73">
        <v>120.89</v>
      </c>
      <c r="H50" s="73">
        <v>7.269053685168335</v>
      </c>
      <c r="I50" s="494">
        <f t="shared" si="3"/>
        <v>878.7559</v>
      </c>
      <c r="J50" s="73">
        <v>3.3625279179419305</v>
      </c>
      <c r="K50" s="494">
        <f t="shared" si="4"/>
        <v>406.496</v>
      </c>
      <c r="L50" s="121">
        <f t="shared" si="5"/>
        <v>1.1617824037628908</v>
      </c>
      <c r="M50" s="54"/>
    </row>
    <row r="51" spans="1:13" ht="16.5" customHeight="1">
      <c r="A51" s="47"/>
      <c r="B51" s="78"/>
      <c r="C51" s="104">
        <v>2006</v>
      </c>
      <c r="D51" s="65" t="s">
        <v>331</v>
      </c>
      <c r="E51" s="64" t="s">
        <v>492</v>
      </c>
      <c r="F51" s="43">
        <v>794</v>
      </c>
      <c r="G51" s="73">
        <v>650.85</v>
      </c>
      <c r="H51" s="73">
        <v>6.444249827149114</v>
      </c>
      <c r="I51" s="494">
        <f t="shared" si="3"/>
        <v>4194.240000000001</v>
      </c>
      <c r="J51" s="73">
        <v>3.561561035568871</v>
      </c>
      <c r="K51" s="494">
        <f t="shared" si="4"/>
        <v>2318.042</v>
      </c>
      <c r="L51" s="121">
        <f t="shared" si="5"/>
        <v>0.8093891309993524</v>
      </c>
      <c r="M51" s="54"/>
    </row>
    <row r="52" spans="1:13" ht="16.5" customHeight="1">
      <c r="A52" s="47"/>
      <c r="B52" s="78"/>
      <c r="C52" s="104">
        <v>2006</v>
      </c>
      <c r="D52" s="65" t="s">
        <v>332</v>
      </c>
      <c r="E52" s="64" t="s">
        <v>492</v>
      </c>
      <c r="F52" s="43">
        <v>69</v>
      </c>
      <c r="G52" s="73">
        <v>35</v>
      </c>
      <c r="H52" s="73">
        <v>6.1</v>
      </c>
      <c r="I52" s="494">
        <f t="shared" si="3"/>
        <v>213.5</v>
      </c>
      <c r="J52" s="73">
        <v>3.77</v>
      </c>
      <c r="K52" s="494">
        <f t="shared" si="4"/>
        <v>131.95</v>
      </c>
      <c r="L52" s="121">
        <f t="shared" si="5"/>
        <v>0.6180371352785146</v>
      </c>
      <c r="M52" s="54"/>
    </row>
    <row r="53" spans="1:13" ht="16.5" customHeight="1">
      <c r="A53" s="47"/>
      <c r="B53" s="78"/>
      <c r="C53" s="110">
        <v>2006</v>
      </c>
      <c r="D53" s="66" t="s">
        <v>331</v>
      </c>
      <c r="E53" s="64" t="s">
        <v>493</v>
      </c>
      <c r="F53" s="44">
        <v>980</v>
      </c>
      <c r="G53" s="75">
        <v>1306</v>
      </c>
      <c r="H53" s="74">
        <v>7.2</v>
      </c>
      <c r="I53" s="494">
        <f t="shared" si="3"/>
        <v>9403.2</v>
      </c>
      <c r="J53" s="75">
        <v>4.4</v>
      </c>
      <c r="K53" s="494">
        <f t="shared" si="4"/>
        <v>5746.400000000001</v>
      </c>
      <c r="L53" s="124">
        <f t="shared" si="5"/>
        <v>0.6363636363636362</v>
      </c>
      <c r="M53" s="55"/>
    </row>
    <row r="54" spans="1:13" ht="16.5" customHeight="1">
      <c r="A54" s="47"/>
      <c r="B54" s="78"/>
      <c r="C54" s="110">
        <v>2006</v>
      </c>
      <c r="D54" s="66" t="s">
        <v>332</v>
      </c>
      <c r="E54" s="64" t="s">
        <v>493</v>
      </c>
      <c r="F54" s="43">
        <v>51</v>
      </c>
      <c r="G54" s="73">
        <v>48.25</v>
      </c>
      <c r="H54" s="73">
        <v>5.637305699481865</v>
      </c>
      <c r="I54" s="494">
        <f t="shared" si="3"/>
        <v>272</v>
      </c>
      <c r="J54" s="73">
        <v>3.5575129533678758</v>
      </c>
      <c r="K54" s="494">
        <f t="shared" si="4"/>
        <v>171.65</v>
      </c>
      <c r="L54" s="121">
        <f t="shared" si="5"/>
        <v>0.5846198660064081</v>
      </c>
      <c r="M54" s="54"/>
    </row>
    <row r="55" spans="1:13" ht="16.5" customHeight="1">
      <c r="A55" s="47"/>
      <c r="B55" s="78"/>
      <c r="C55" s="104">
        <v>2006</v>
      </c>
      <c r="D55" s="65" t="s">
        <v>331</v>
      </c>
      <c r="E55" s="64" t="s">
        <v>497</v>
      </c>
      <c r="F55" s="40">
        <v>118</v>
      </c>
      <c r="G55" s="73">
        <v>110.2</v>
      </c>
      <c r="H55" s="73">
        <v>5.960254083484574</v>
      </c>
      <c r="I55" s="494">
        <f t="shared" si="3"/>
        <v>656.82</v>
      </c>
      <c r="J55" s="73">
        <v>3.558294010889292</v>
      </c>
      <c r="K55" s="494">
        <f t="shared" si="4"/>
        <v>392.124</v>
      </c>
      <c r="L55" s="121">
        <v>0.6750313676286073</v>
      </c>
      <c r="M55" s="54"/>
    </row>
    <row r="56" spans="1:13" ht="16.5" customHeight="1">
      <c r="A56" s="47"/>
      <c r="B56" s="78"/>
      <c r="C56" s="104">
        <v>2006</v>
      </c>
      <c r="D56" s="65" t="s">
        <v>331</v>
      </c>
      <c r="E56" s="64" t="s">
        <v>498</v>
      </c>
      <c r="F56" s="40">
        <v>21</v>
      </c>
      <c r="G56" s="73">
        <v>44</v>
      </c>
      <c r="H56" s="73">
        <v>6.675</v>
      </c>
      <c r="I56" s="494">
        <f t="shared" si="3"/>
        <v>293.7</v>
      </c>
      <c r="J56" s="73">
        <v>4.003863636363636</v>
      </c>
      <c r="K56" s="494">
        <f t="shared" si="4"/>
        <v>176.17000000000002</v>
      </c>
      <c r="L56" s="121">
        <f>H56/J56-1</f>
        <v>0.6671396946131576</v>
      </c>
      <c r="M56" s="54"/>
    </row>
    <row r="57" spans="1:13" ht="16.5" customHeight="1">
      <c r="A57" s="47"/>
      <c r="B57" s="78"/>
      <c r="C57" s="104">
        <v>2006</v>
      </c>
      <c r="D57" s="65" t="s">
        <v>331</v>
      </c>
      <c r="E57" s="64" t="s">
        <v>494</v>
      </c>
      <c r="F57" s="44">
        <v>159</v>
      </c>
      <c r="G57" s="75">
        <v>168.28</v>
      </c>
      <c r="H57" s="80">
        <v>7.44</v>
      </c>
      <c r="I57" s="599">
        <v>1113.1443999999997</v>
      </c>
      <c r="J57" s="62">
        <v>2.94</v>
      </c>
      <c r="K57" s="604">
        <v>502.963</v>
      </c>
      <c r="L57" s="124">
        <f>H57/J57-1</f>
        <v>1.5306122448979593</v>
      </c>
      <c r="M57" s="54"/>
    </row>
    <row r="58" spans="1:13" s="137" customFormat="1" ht="16.5" customHeight="1">
      <c r="A58" s="472"/>
      <c r="B58" s="394" t="s">
        <v>397</v>
      </c>
      <c r="C58" s="394"/>
      <c r="D58" s="395"/>
      <c r="E58" s="473"/>
      <c r="F58" s="468">
        <f>SUM(F48:F57)</f>
        <v>4974</v>
      </c>
      <c r="G58" s="242">
        <f>SUM(G48:G57)</f>
        <v>3758.13</v>
      </c>
      <c r="H58" s="242">
        <f>I58/$G58</f>
        <v>7.390600199936231</v>
      </c>
      <c r="I58" s="495">
        <f>SUM(I48:I57)</f>
        <v>27774.836329386348</v>
      </c>
      <c r="J58" s="242">
        <f>K58/$G58</f>
        <v>4.0435263117869304</v>
      </c>
      <c r="K58" s="495">
        <f>SUM(K48:K57)</f>
        <v>15196.097538115817</v>
      </c>
      <c r="L58" s="245">
        <f>H58/J58-1</f>
        <v>0.8277611248361456</v>
      </c>
      <c r="M58" s="464"/>
    </row>
    <row r="59" spans="1:13" ht="19.5" customHeight="1">
      <c r="A59" s="715" t="s">
        <v>91</v>
      </c>
      <c r="B59" s="716"/>
      <c r="C59" s="716"/>
      <c r="D59" s="685"/>
      <c r="E59" s="474"/>
      <c r="F59" s="417">
        <f>F8+F12+F15+F19+F24+F31+F38+F46+F58</f>
        <v>12133</v>
      </c>
      <c r="G59" s="278">
        <f>G8+G12+G15+G19+G24+G31+G38+G46+G58</f>
        <v>9429.1</v>
      </c>
      <c r="H59" s="475">
        <f>'T4 All Data'!X193</f>
        <v>7.610819774296568</v>
      </c>
      <c r="I59" s="476">
        <f>I8+I15+I19+I24+I31+I38+I46+I58</f>
        <v>71803.11132938635</v>
      </c>
      <c r="J59" s="475">
        <f>'T4 All Data'!Z193</f>
        <v>4.2748379032104316</v>
      </c>
      <c r="K59" s="476">
        <f>K8+K15+K19+K24+K31+K38+K46+K58</f>
        <v>40465.93093193207</v>
      </c>
      <c r="L59" s="284">
        <f>'T4 All Data'!AB193</f>
        <v>0.7803762263314808</v>
      </c>
      <c r="M59" s="477"/>
    </row>
    <row r="60" spans="1:12" ht="20.25" customHeight="1">
      <c r="A60" s="26"/>
      <c r="B60" s="210" t="s">
        <v>88</v>
      </c>
      <c r="C60" s="26"/>
      <c r="D60" s="26"/>
      <c r="E60" s="26"/>
      <c r="F60" s="26"/>
      <c r="G60" s="26"/>
      <c r="H60" s="26"/>
      <c r="I60" s="188"/>
      <c r="J60" s="77"/>
      <c r="K60" s="189"/>
      <c r="L60" s="20"/>
    </row>
    <row r="61" spans="1:7" ht="15" customHeight="1">
      <c r="A61" s="48"/>
      <c r="B61" s="28" t="s">
        <v>196</v>
      </c>
      <c r="C61" s="29" t="s">
        <v>11</v>
      </c>
      <c r="D61" s="48"/>
      <c r="E61" s="13"/>
      <c r="F61" s="38"/>
      <c r="G61" s="16"/>
    </row>
    <row r="62" spans="1:7" ht="16.5">
      <c r="A62" s="48"/>
      <c r="B62" s="28" t="s">
        <v>341</v>
      </c>
      <c r="C62" s="29" t="s">
        <v>156</v>
      </c>
      <c r="D62" s="48"/>
      <c r="E62" s="13"/>
      <c r="F62" s="38"/>
      <c r="G62" s="16"/>
    </row>
    <row r="63" spans="1:7" ht="16.5">
      <c r="A63" s="48"/>
      <c r="B63" s="48"/>
      <c r="C63" s="48"/>
      <c r="D63" s="48"/>
      <c r="E63" s="13"/>
      <c r="F63" s="38"/>
      <c r="G63" s="16"/>
    </row>
    <row r="64" spans="1:7" ht="16.5">
      <c r="A64" s="48"/>
      <c r="B64" s="48"/>
      <c r="C64" s="48"/>
      <c r="D64" s="48"/>
      <c r="E64" s="13"/>
      <c r="F64" s="38"/>
      <c r="G64" s="16"/>
    </row>
    <row r="65" spans="1:7" ht="16.5">
      <c r="A65" s="48"/>
      <c r="B65" s="48"/>
      <c r="C65" s="48"/>
      <c r="D65" s="48"/>
      <c r="E65" s="13"/>
      <c r="F65" s="38"/>
      <c r="G65" s="16"/>
    </row>
    <row r="66" spans="1:7" ht="16.5">
      <c r="A66" s="48"/>
      <c r="B66" s="48"/>
      <c r="C66" s="48"/>
      <c r="D66" s="48"/>
      <c r="E66" s="13"/>
      <c r="F66" s="38"/>
      <c r="G66" s="16"/>
    </row>
    <row r="67" spans="1:7" ht="16.5">
      <c r="A67" s="48"/>
      <c r="B67" s="48"/>
      <c r="C67" s="48"/>
      <c r="D67" s="48"/>
      <c r="E67" s="13"/>
      <c r="F67" s="38"/>
      <c r="G67" s="16"/>
    </row>
    <row r="68" spans="1:7" ht="16.5">
      <c r="A68" s="48"/>
      <c r="B68" s="48"/>
      <c r="C68" s="48"/>
      <c r="D68" s="48"/>
      <c r="E68" s="13"/>
      <c r="F68" s="38"/>
      <c r="G68" s="16"/>
    </row>
    <row r="69" spans="1:7" ht="16.5">
      <c r="A69" s="48"/>
      <c r="B69" s="48"/>
      <c r="C69" s="48"/>
      <c r="D69" s="48"/>
      <c r="E69" s="13"/>
      <c r="F69" s="38"/>
      <c r="G69" s="16"/>
    </row>
    <row r="70" spans="1:7" ht="16.5">
      <c r="A70" s="48"/>
      <c r="B70" s="48"/>
      <c r="C70" s="48"/>
      <c r="D70" s="48"/>
      <c r="E70" s="13"/>
      <c r="F70" s="38"/>
      <c r="G70" s="16"/>
    </row>
    <row r="71" spans="1:7" ht="16.5">
      <c r="A71" s="48"/>
      <c r="B71" s="48"/>
      <c r="C71" s="48"/>
      <c r="D71" s="48"/>
      <c r="E71" s="13"/>
      <c r="F71" s="38"/>
      <c r="G71" s="16"/>
    </row>
    <row r="72" spans="1:7" ht="16.5">
      <c r="A72" s="49"/>
      <c r="B72" s="49"/>
      <c r="C72" s="49"/>
      <c r="D72" s="49"/>
      <c r="E72" s="17"/>
      <c r="F72" s="39"/>
      <c r="G72" s="18"/>
    </row>
  </sheetData>
  <mergeCells count="18">
    <mergeCell ref="A2:D2"/>
    <mergeCell ref="A31:D31"/>
    <mergeCell ref="H4:L4"/>
    <mergeCell ref="E4:E5"/>
    <mergeCell ref="G4:G5"/>
    <mergeCell ref="C4:D5"/>
    <mergeCell ref="A4:B5"/>
    <mergeCell ref="F4:F5"/>
    <mergeCell ref="A59:D59"/>
    <mergeCell ref="M4:M5"/>
    <mergeCell ref="A24:D24"/>
    <mergeCell ref="A19:D19"/>
    <mergeCell ref="A15:D15"/>
    <mergeCell ref="A8:D8"/>
    <mergeCell ref="B58:D58"/>
    <mergeCell ref="A46:D46"/>
    <mergeCell ref="A38:D38"/>
    <mergeCell ref="A12:D12"/>
  </mergeCells>
  <printOptions horizontalCentered="1"/>
  <pageMargins left="0.5905511811023623" right="0" top="0.5905511811023623" bottom="0.5905511811023623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7"/>
  <sheetViews>
    <sheetView tabSelected="1" workbookViewId="0" topLeftCell="A1">
      <pane ySplit="6" topLeftCell="BM172" activePane="bottomLeft" state="frozen"/>
      <selection pane="topLeft" activeCell="A1" sqref="A1"/>
      <selection pane="bottomLeft" activeCell="U2" sqref="U2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1.50390625" style="1" customWidth="1"/>
    <col min="4" max="4" width="13.375" style="1" customWidth="1"/>
    <col min="5" max="5" width="7.125" style="2" customWidth="1"/>
    <col min="6" max="6" width="3.00390625" style="2" customWidth="1"/>
    <col min="7" max="7" width="6.625" style="1" customWidth="1"/>
    <col min="8" max="8" width="7.625" style="5" customWidth="1"/>
    <col min="9" max="9" width="6.625" style="1" customWidth="1"/>
    <col min="10" max="10" width="20.625" style="1" customWidth="1"/>
    <col min="11" max="12" width="6.125" style="1" customWidth="1"/>
    <col min="13" max="13" width="8.875" style="3" customWidth="1"/>
    <col min="14" max="14" width="6.625" style="3" customWidth="1"/>
    <col min="15" max="22" width="6.125" style="1" customWidth="1"/>
    <col min="23" max="23" width="6.125" style="478" customWidth="1"/>
    <col min="24" max="24" width="6.625" style="1" customWidth="1"/>
    <col min="25" max="25" width="6.625" style="264" hidden="1" customWidth="1"/>
    <col min="26" max="26" width="6.625" style="1" customWidth="1"/>
    <col min="27" max="27" width="6.625" style="264" hidden="1" customWidth="1"/>
    <col min="28" max="28" width="6.625" style="3" customWidth="1"/>
    <col min="29" max="29" width="5.375" style="53" customWidth="1"/>
    <col min="30" max="30" width="3.375" style="1" customWidth="1"/>
    <col min="31" max="16384" width="9.00390625" style="1" customWidth="1"/>
  </cols>
  <sheetData>
    <row r="1" spans="4:28" ht="18" customHeight="1">
      <c r="D1" s="219"/>
      <c r="E1" s="679" t="s">
        <v>151</v>
      </c>
      <c r="F1" s="5"/>
      <c r="H1" s="1"/>
      <c r="M1" s="1"/>
      <c r="N1" s="1"/>
      <c r="AA1" s="263"/>
      <c r="AB1" s="1"/>
    </row>
    <row r="2" spans="1:28" ht="20.25" customHeight="1">
      <c r="A2" s="704" t="s">
        <v>206</v>
      </c>
      <c r="B2" s="704"/>
      <c r="C2" s="704"/>
      <c r="D2" s="6"/>
      <c r="E2" s="678" t="s">
        <v>516</v>
      </c>
      <c r="F2" s="5"/>
      <c r="H2" s="1"/>
      <c r="M2" s="1"/>
      <c r="N2" s="1"/>
      <c r="AA2" s="263"/>
      <c r="AB2" s="1"/>
    </row>
    <row r="3" spans="21:29" ht="15" customHeight="1">
      <c r="U3" s="190"/>
      <c r="V3" s="190"/>
      <c r="W3" s="479"/>
      <c r="AC3" s="349" t="s">
        <v>523</v>
      </c>
    </row>
    <row r="4" spans="1:29" s="2" customFormat="1" ht="18" customHeight="1">
      <c r="A4" s="586" t="s">
        <v>195</v>
      </c>
      <c r="B4" s="587"/>
      <c r="C4" s="587"/>
      <c r="D4" s="738" t="s">
        <v>33</v>
      </c>
      <c r="E4" s="684" t="s">
        <v>205</v>
      </c>
      <c r="F4" s="683"/>
      <c r="G4" s="686" t="s">
        <v>430</v>
      </c>
      <c r="H4" s="732" t="s">
        <v>431</v>
      </c>
      <c r="I4" s="733"/>
      <c r="J4" s="738" t="s">
        <v>12</v>
      </c>
      <c r="K4" s="745" t="s">
        <v>324</v>
      </c>
      <c r="L4" s="746"/>
      <c r="M4" s="738" t="s">
        <v>203</v>
      </c>
      <c r="N4" s="745" t="s">
        <v>501</v>
      </c>
      <c r="O4" s="746"/>
      <c r="P4" s="745" t="s">
        <v>424</v>
      </c>
      <c r="Q4" s="746"/>
      <c r="R4" s="748" t="s">
        <v>440</v>
      </c>
      <c r="S4" s="749"/>
      <c r="T4" s="749"/>
      <c r="U4" s="749"/>
      <c r="V4" s="749"/>
      <c r="W4" s="750"/>
      <c r="X4" s="737" t="s">
        <v>425</v>
      </c>
      <c r="Y4" s="737"/>
      <c r="Z4" s="737"/>
      <c r="AA4" s="737"/>
      <c r="AB4" s="737"/>
      <c r="AC4" s="330" t="s">
        <v>429</v>
      </c>
    </row>
    <row r="5" spans="1:29" s="2" customFormat="1" ht="15.75" customHeight="1">
      <c r="A5" s="741"/>
      <c r="B5" s="742"/>
      <c r="C5" s="742"/>
      <c r="D5" s="739"/>
      <c r="E5" s="743"/>
      <c r="F5" s="744"/>
      <c r="G5" s="760"/>
      <c r="H5" s="734" t="s">
        <v>432</v>
      </c>
      <c r="I5" s="751" t="s">
        <v>483</v>
      </c>
      <c r="J5" s="739"/>
      <c r="K5" s="419" t="s">
        <v>366</v>
      </c>
      <c r="L5" s="419" t="s">
        <v>367</v>
      </c>
      <c r="M5" s="739"/>
      <c r="N5" s="419" t="s">
        <v>366</v>
      </c>
      <c r="O5" s="747" t="s">
        <v>420</v>
      </c>
      <c r="P5" s="420" t="s">
        <v>510</v>
      </c>
      <c r="Q5" s="420" t="s">
        <v>511</v>
      </c>
      <c r="R5" s="420" t="s">
        <v>187</v>
      </c>
      <c r="S5" s="420" t="s">
        <v>188</v>
      </c>
      <c r="T5" s="420" t="s">
        <v>189</v>
      </c>
      <c r="U5" s="420" t="s">
        <v>320</v>
      </c>
      <c r="V5" s="420" t="s">
        <v>444</v>
      </c>
      <c r="W5" s="480" t="s">
        <v>368</v>
      </c>
      <c r="X5" s="421" t="s">
        <v>200</v>
      </c>
      <c r="Y5" s="544"/>
      <c r="Z5" s="421" t="s">
        <v>201</v>
      </c>
      <c r="AA5" s="547"/>
      <c r="AB5" s="747" t="s">
        <v>323</v>
      </c>
      <c r="AC5" s="756"/>
    </row>
    <row r="6" spans="1:29" s="4" customFormat="1" ht="15.75" customHeight="1">
      <c r="A6" s="555"/>
      <c r="B6" s="490"/>
      <c r="C6" s="490"/>
      <c r="D6" s="740"/>
      <c r="E6" s="682"/>
      <c r="F6" s="619"/>
      <c r="G6" s="687"/>
      <c r="H6" s="689"/>
      <c r="I6" s="752"/>
      <c r="J6" s="740"/>
      <c r="K6" s="422" t="s">
        <v>336</v>
      </c>
      <c r="L6" s="423" t="s">
        <v>204</v>
      </c>
      <c r="M6" s="428" t="s">
        <v>202</v>
      </c>
      <c r="N6" s="422" t="s">
        <v>423</v>
      </c>
      <c r="O6" s="740"/>
      <c r="P6" s="423" t="s">
        <v>204</v>
      </c>
      <c r="Q6" s="423" t="s">
        <v>204</v>
      </c>
      <c r="R6" s="423" t="s">
        <v>438</v>
      </c>
      <c r="S6" s="423" t="s">
        <v>438</v>
      </c>
      <c r="T6" s="423" t="s">
        <v>438</v>
      </c>
      <c r="U6" s="423" t="s">
        <v>438</v>
      </c>
      <c r="V6" s="423" t="s">
        <v>438</v>
      </c>
      <c r="W6" s="481" t="s">
        <v>439</v>
      </c>
      <c r="X6" s="428" t="s">
        <v>439</v>
      </c>
      <c r="Y6" s="545" t="s">
        <v>134</v>
      </c>
      <c r="Z6" s="428" t="s">
        <v>439</v>
      </c>
      <c r="AA6" s="545" t="s">
        <v>134</v>
      </c>
      <c r="AB6" s="740"/>
      <c r="AC6" s="331"/>
    </row>
    <row r="7" spans="1:29" s="4" customFormat="1" ht="16.5" customHeight="1">
      <c r="A7" s="351" t="s">
        <v>319</v>
      </c>
      <c r="B7" s="352"/>
      <c r="C7" s="352"/>
      <c r="D7" s="353"/>
      <c r="E7" s="354"/>
      <c r="F7" s="355"/>
      <c r="G7" s="360"/>
      <c r="H7" s="356"/>
      <c r="I7" s="360"/>
      <c r="J7" s="358"/>
      <c r="K7" s="359"/>
      <c r="L7" s="359"/>
      <c r="M7" s="357"/>
      <c r="N7" s="357"/>
      <c r="O7" s="360"/>
      <c r="P7" s="360"/>
      <c r="Q7" s="360"/>
      <c r="R7" s="360"/>
      <c r="S7" s="360"/>
      <c r="T7" s="360"/>
      <c r="U7" s="360"/>
      <c r="V7" s="360"/>
      <c r="W7" s="482"/>
      <c r="X7" s="357"/>
      <c r="Y7" s="361"/>
      <c r="Z7" s="357"/>
      <c r="AA7" s="361"/>
      <c r="AB7" s="357"/>
      <c r="AC7" s="362"/>
    </row>
    <row r="8" spans="1:29" s="4" customFormat="1" ht="15" customHeight="1">
      <c r="A8" s="82"/>
      <c r="B8" s="286">
        <v>1</v>
      </c>
      <c r="C8" s="287" t="s">
        <v>207</v>
      </c>
      <c r="D8" s="288" t="s">
        <v>208</v>
      </c>
      <c r="E8" s="289" t="s">
        <v>209</v>
      </c>
      <c r="F8" s="290" t="s">
        <v>331</v>
      </c>
      <c r="G8" s="292">
        <v>113</v>
      </c>
      <c r="H8" s="291">
        <v>40.41</v>
      </c>
      <c r="I8" s="499">
        <f>H8/G8</f>
        <v>0.3576106194690265</v>
      </c>
      <c r="J8" s="759" t="s">
        <v>210</v>
      </c>
      <c r="K8" s="294" t="s">
        <v>349</v>
      </c>
      <c r="L8" s="295">
        <v>10</v>
      </c>
      <c r="M8" s="296" t="s">
        <v>350</v>
      </c>
      <c r="N8" s="296" t="s">
        <v>351</v>
      </c>
      <c r="O8" s="297">
        <v>3</v>
      </c>
      <c r="P8" s="298" t="s">
        <v>412</v>
      </c>
      <c r="Q8" s="297">
        <v>4</v>
      </c>
      <c r="R8" s="297">
        <v>200</v>
      </c>
      <c r="S8" s="297">
        <v>100</v>
      </c>
      <c r="T8" s="297" t="s">
        <v>346</v>
      </c>
      <c r="U8" s="297">
        <v>0</v>
      </c>
      <c r="V8" s="297">
        <v>0</v>
      </c>
      <c r="W8" s="483" t="s">
        <v>437</v>
      </c>
      <c r="X8" s="639">
        <v>9.3</v>
      </c>
      <c r="Y8" s="633">
        <f>$H8*X8</f>
        <v>375.813</v>
      </c>
      <c r="Z8" s="639">
        <v>6.38</v>
      </c>
      <c r="AA8" s="307">
        <f>$H8*Z8</f>
        <v>257.81579999999997</v>
      </c>
      <c r="AB8" s="301">
        <f>X8/Z8-1</f>
        <v>0.4576802507836992</v>
      </c>
      <c r="AC8" s="302" t="s">
        <v>426</v>
      </c>
    </row>
    <row r="9" spans="1:29" s="4" customFormat="1" ht="15" customHeight="1">
      <c r="A9" s="82"/>
      <c r="B9" s="286">
        <v>2</v>
      </c>
      <c r="C9" s="287" t="s">
        <v>211</v>
      </c>
      <c r="D9" s="288" t="s">
        <v>212</v>
      </c>
      <c r="E9" s="289" t="s">
        <v>209</v>
      </c>
      <c r="F9" s="290" t="s">
        <v>331</v>
      </c>
      <c r="G9" s="292">
        <v>99</v>
      </c>
      <c r="H9" s="291">
        <v>23.3</v>
      </c>
      <c r="I9" s="499">
        <f>H9/G9</f>
        <v>0.23535353535353537</v>
      </c>
      <c r="J9" s="759"/>
      <c r="K9" s="294" t="s">
        <v>349</v>
      </c>
      <c r="L9" s="295">
        <v>12</v>
      </c>
      <c r="M9" s="296" t="s">
        <v>350</v>
      </c>
      <c r="N9" s="296" t="s">
        <v>351</v>
      </c>
      <c r="O9" s="297">
        <v>3</v>
      </c>
      <c r="P9" s="298" t="s">
        <v>413</v>
      </c>
      <c r="Q9" s="297">
        <v>3</v>
      </c>
      <c r="R9" s="507" t="s">
        <v>347</v>
      </c>
      <c r="S9" s="297" t="s">
        <v>346</v>
      </c>
      <c r="T9" s="297">
        <v>50</v>
      </c>
      <c r="U9" s="297">
        <v>0</v>
      </c>
      <c r="V9" s="297">
        <v>0</v>
      </c>
      <c r="W9" s="483" t="s">
        <v>437</v>
      </c>
      <c r="X9" s="639">
        <v>10.93</v>
      </c>
      <c r="Y9" s="633">
        <f>$H9*X9</f>
        <v>254.669</v>
      </c>
      <c r="Z9" s="639">
        <v>8.61</v>
      </c>
      <c r="AA9" s="307">
        <f>$H9*Z9</f>
        <v>200.613</v>
      </c>
      <c r="AB9" s="301">
        <f>X9/Z9-1</f>
        <v>0.2694541231126597</v>
      </c>
      <c r="AC9" s="302" t="s">
        <v>426</v>
      </c>
    </row>
    <row r="10" spans="1:29" s="4" customFormat="1" ht="15" customHeight="1">
      <c r="A10" s="82"/>
      <c r="B10" s="286">
        <v>3</v>
      </c>
      <c r="C10" s="287" t="s">
        <v>213</v>
      </c>
      <c r="D10" s="288" t="s">
        <v>214</v>
      </c>
      <c r="E10" s="289" t="s">
        <v>209</v>
      </c>
      <c r="F10" s="290" t="s">
        <v>331</v>
      </c>
      <c r="G10" s="292">
        <v>24</v>
      </c>
      <c r="H10" s="291">
        <v>41.95</v>
      </c>
      <c r="I10" s="499">
        <f>H10/G10</f>
        <v>1.7479166666666668</v>
      </c>
      <c r="J10" s="293" t="s">
        <v>30</v>
      </c>
      <c r="K10" s="294" t="s">
        <v>349</v>
      </c>
      <c r="L10" s="295">
        <v>10</v>
      </c>
      <c r="M10" s="296" t="s">
        <v>350</v>
      </c>
      <c r="N10" s="296" t="s">
        <v>351</v>
      </c>
      <c r="O10" s="297">
        <v>3</v>
      </c>
      <c r="P10" s="298" t="s">
        <v>412</v>
      </c>
      <c r="Q10" s="297">
        <v>4</v>
      </c>
      <c r="R10" s="297">
        <v>200</v>
      </c>
      <c r="S10" s="297">
        <v>50</v>
      </c>
      <c r="T10" s="297">
        <v>50</v>
      </c>
      <c r="U10" s="297">
        <v>0</v>
      </c>
      <c r="V10" s="297">
        <v>0</v>
      </c>
      <c r="W10" s="483" t="s">
        <v>437</v>
      </c>
      <c r="X10" s="639">
        <v>13.3</v>
      </c>
      <c r="Y10" s="633">
        <f>$H10*X10</f>
        <v>557.9350000000001</v>
      </c>
      <c r="Z10" s="639">
        <v>8.4</v>
      </c>
      <c r="AA10" s="307">
        <f>$H10*Z10</f>
        <v>352.38000000000005</v>
      </c>
      <c r="AB10" s="301">
        <f>X10/Z10-1</f>
        <v>0.5833333333333333</v>
      </c>
      <c r="AC10" s="302" t="s">
        <v>426</v>
      </c>
    </row>
    <row r="11" spans="1:29" ht="15" customHeight="1">
      <c r="A11" s="757" t="s">
        <v>22</v>
      </c>
      <c r="B11" s="758"/>
      <c r="C11" s="758"/>
      <c r="D11" s="228"/>
      <c r="E11" s="229"/>
      <c r="F11" s="230"/>
      <c r="G11" s="232">
        <f>SUM(G8:G10)</f>
        <v>236</v>
      </c>
      <c r="H11" s="231">
        <f>SUM(H8:H10)</f>
        <v>105.66</v>
      </c>
      <c r="I11" s="499">
        <f>H11/G11</f>
        <v>0.4477118644067796</v>
      </c>
      <c r="J11" s="228"/>
      <c r="K11" s="254"/>
      <c r="L11" s="254"/>
      <c r="M11" s="223"/>
      <c r="N11" s="261"/>
      <c r="O11" s="224"/>
      <c r="P11" s="224"/>
      <c r="Q11" s="224"/>
      <c r="R11" s="224"/>
      <c r="S11" s="224"/>
      <c r="T11" s="224"/>
      <c r="U11" s="224"/>
      <c r="V11" s="224"/>
      <c r="W11" s="484"/>
      <c r="X11" s="640">
        <f>Y11/$H11</f>
        <v>11.247558205565019</v>
      </c>
      <c r="Y11" s="636">
        <f>SUM(Y8:Y10)</f>
        <v>1188.417</v>
      </c>
      <c r="Z11" s="640">
        <f>AA11/$H11</f>
        <v>7.6737535491198186</v>
      </c>
      <c r="AA11" s="268">
        <f>SUM(AA8:AA10)</f>
        <v>810.8088</v>
      </c>
      <c r="AB11" s="233">
        <f>X11/Z11-1</f>
        <v>0.46571793498047853</v>
      </c>
      <c r="AC11" s="236"/>
    </row>
    <row r="12" spans="1:29" ht="16.5" customHeight="1">
      <c r="A12" s="363" t="s">
        <v>318</v>
      </c>
      <c r="B12" s="364"/>
      <c r="C12" s="365"/>
      <c r="D12" s="366"/>
      <c r="E12" s="367"/>
      <c r="F12" s="368"/>
      <c r="G12" s="413"/>
      <c r="H12" s="369"/>
      <c r="I12" s="413"/>
      <c r="J12" s="371"/>
      <c r="K12" s="372"/>
      <c r="L12" s="372"/>
      <c r="M12" s="373"/>
      <c r="N12" s="374"/>
      <c r="O12" s="375"/>
      <c r="P12" s="375"/>
      <c r="Q12" s="375"/>
      <c r="R12" s="375"/>
      <c r="S12" s="375"/>
      <c r="T12" s="375"/>
      <c r="U12" s="375"/>
      <c r="V12" s="375"/>
      <c r="W12" s="485"/>
      <c r="X12" s="632"/>
      <c r="Y12" s="631"/>
      <c r="Z12" s="632"/>
      <c r="AA12" s="376"/>
      <c r="AB12" s="373"/>
      <c r="AC12" s="377"/>
    </row>
    <row r="13" spans="1:29" ht="15" customHeight="1">
      <c r="A13" s="203" t="s">
        <v>215</v>
      </c>
      <c r="B13" s="79" t="s">
        <v>17</v>
      </c>
      <c r="C13" s="78"/>
      <c r="D13" s="9"/>
      <c r="E13" s="104"/>
      <c r="F13" s="65"/>
      <c r="G13" s="43"/>
      <c r="H13" s="73"/>
      <c r="I13" s="43"/>
      <c r="J13" s="42"/>
      <c r="K13" s="253"/>
      <c r="L13" s="253"/>
      <c r="M13" s="121"/>
      <c r="N13" s="220"/>
      <c r="O13" s="221"/>
      <c r="P13" s="221"/>
      <c r="Q13" s="221"/>
      <c r="R13" s="221"/>
      <c r="S13" s="221"/>
      <c r="T13" s="221"/>
      <c r="U13" s="221"/>
      <c r="V13" s="221"/>
      <c r="W13" s="526"/>
      <c r="X13" s="641"/>
      <c r="Y13" s="642"/>
      <c r="Z13" s="641"/>
      <c r="AA13" s="269"/>
      <c r="AB13" s="121"/>
      <c r="AC13" s="227"/>
    </row>
    <row r="14" spans="1:29" ht="15" customHeight="1">
      <c r="A14" s="84"/>
      <c r="B14" s="431">
        <v>1</v>
      </c>
      <c r="C14" s="304" t="s">
        <v>216</v>
      </c>
      <c r="D14" s="288" t="s">
        <v>34</v>
      </c>
      <c r="E14" s="305" t="s">
        <v>86</v>
      </c>
      <c r="F14" s="306" t="s">
        <v>332</v>
      </c>
      <c r="G14" s="292">
        <v>11</v>
      </c>
      <c r="H14" s="291">
        <v>4.37</v>
      </c>
      <c r="I14" s="499">
        <f aca="true" t="shared" si="0" ref="I14:I77">H14/G14</f>
        <v>0.3972727272727273</v>
      </c>
      <c r="J14" s="288" t="s">
        <v>15</v>
      </c>
      <c r="K14" s="294" t="s">
        <v>369</v>
      </c>
      <c r="L14" s="294">
        <v>12</v>
      </c>
      <c r="M14" s="296" t="s">
        <v>191</v>
      </c>
      <c r="N14" s="296" t="s">
        <v>353</v>
      </c>
      <c r="O14" s="297">
        <v>3</v>
      </c>
      <c r="P14" s="297">
        <v>5</v>
      </c>
      <c r="Q14" s="297">
        <v>4</v>
      </c>
      <c r="R14" s="297">
        <v>250</v>
      </c>
      <c r="S14" s="297">
        <v>100</v>
      </c>
      <c r="T14" s="297">
        <v>50</v>
      </c>
      <c r="U14" s="297">
        <v>50</v>
      </c>
      <c r="V14" s="527">
        <v>0</v>
      </c>
      <c r="W14" s="527">
        <v>0</v>
      </c>
      <c r="X14" s="639">
        <v>8.48</v>
      </c>
      <c r="Y14" s="633">
        <f aca="true" t="shared" si="1" ref="Y14:Y47">$H14*X14</f>
        <v>37.0576</v>
      </c>
      <c r="Z14" s="639">
        <v>6.65098039215686</v>
      </c>
      <c r="AA14" s="307">
        <f aca="true" t="shared" si="2" ref="AA14:AA47">$H14*Z14</f>
        <v>29.064784313725482</v>
      </c>
      <c r="AB14" s="301">
        <f aca="true" t="shared" si="3" ref="AB14:AB47">X14/Z14-1</f>
        <v>0.2750000000000006</v>
      </c>
      <c r="AC14" s="308"/>
    </row>
    <row r="15" spans="1:29" ht="15" customHeight="1">
      <c r="A15" s="84"/>
      <c r="B15" s="8"/>
      <c r="C15" s="304" t="s">
        <v>217</v>
      </c>
      <c r="D15" s="288"/>
      <c r="E15" s="309">
        <v>2005</v>
      </c>
      <c r="F15" s="306" t="s">
        <v>331</v>
      </c>
      <c r="G15" s="292">
        <v>124</v>
      </c>
      <c r="H15" s="291">
        <v>41.12</v>
      </c>
      <c r="I15" s="499">
        <f t="shared" si="0"/>
        <v>0.33161290322580644</v>
      </c>
      <c r="J15" s="288" t="s">
        <v>15</v>
      </c>
      <c r="K15" s="294" t="s">
        <v>369</v>
      </c>
      <c r="L15" s="294">
        <v>10</v>
      </c>
      <c r="M15" s="296" t="s">
        <v>191</v>
      </c>
      <c r="N15" s="296" t="s">
        <v>353</v>
      </c>
      <c r="O15" s="297">
        <v>3</v>
      </c>
      <c r="P15" s="297">
        <v>5</v>
      </c>
      <c r="Q15" s="297">
        <v>7</v>
      </c>
      <c r="R15" s="297">
        <v>250</v>
      </c>
      <c r="S15" s="297">
        <v>100</v>
      </c>
      <c r="T15" s="297">
        <v>50</v>
      </c>
      <c r="U15" s="297">
        <v>50</v>
      </c>
      <c r="V15" s="527">
        <v>0</v>
      </c>
      <c r="W15" s="527">
        <v>0</v>
      </c>
      <c r="X15" s="639">
        <v>6.181</v>
      </c>
      <c r="Y15" s="633">
        <f t="shared" si="1"/>
        <v>254.16271999999998</v>
      </c>
      <c r="Z15" s="639">
        <v>3.695</v>
      </c>
      <c r="AA15" s="307">
        <f t="shared" si="2"/>
        <v>151.93839999999997</v>
      </c>
      <c r="AB15" s="301">
        <f t="shared" si="3"/>
        <v>0.6728010825439785</v>
      </c>
      <c r="AC15" s="308"/>
    </row>
    <row r="16" spans="1:29" ht="15" customHeight="1">
      <c r="A16" s="84"/>
      <c r="B16" s="8"/>
      <c r="C16" s="304" t="s">
        <v>218</v>
      </c>
      <c r="D16" s="288"/>
      <c r="E16" s="305" t="s">
        <v>87</v>
      </c>
      <c r="F16" s="306" t="s">
        <v>332</v>
      </c>
      <c r="G16" s="292">
        <v>95</v>
      </c>
      <c r="H16" s="291">
        <v>39.5</v>
      </c>
      <c r="I16" s="499">
        <f t="shared" si="0"/>
        <v>0.41578947368421054</v>
      </c>
      <c r="J16" s="288" t="s">
        <v>219</v>
      </c>
      <c r="K16" s="294" t="s">
        <v>369</v>
      </c>
      <c r="L16" s="294">
        <v>10</v>
      </c>
      <c r="M16" s="296" t="s">
        <v>191</v>
      </c>
      <c r="N16" s="296" t="s">
        <v>353</v>
      </c>
      <c r="O16" s="297">
        <v>3</v>
      </c>
      <c r="P16" s="297">
        <v>4</v>
      </c>
      <c r="Q16" s="297">
        <v>6</v>
      </c>
      <c r="R16" s="297">
        <v>250</v>
      </c>
      <c r="S16" s="297">
        <v>100</v>
      </c>
      <c r="T16" s="297">
        <v>50</v>
      </c>
      <c r="U16" s="297">
        <v>50</v>
      </c>
      <c r="V16" s="527">
        <v>0</v>
      </c>
      <c r="W16" s="527">
        <v>0</v>
      </c>
      <c r="X16" s="639">
        <v>7.87</v>
      </c>
      <c r="Y16" s="633">
        <f>$H16*X16</f>
        <v>310.865</v>
      </c>
      <c r="Z16" s="639">
        <v>4.942</v>
      </c>
      <c r="AA16" s="307">
        <f>$H16*Z16</f>
        <v>195.209</v>
      </c>
      <c r="AB16" s="301">
        <f t="shared" si="3"/>
        <v>0.5924726831242411</v>
      </c>
      <c r="AC16" s="308"/>
    </row>
    <row r="17" spans="1:29" ht="15" customHeight="1">
      <c r="A17" s="84"/>
      <c r="B17" s="432"/>
      <c r="C17" s="304" t="s">
        <v>220</v>
      </c>
      <c r="D17" s="288"/>
      <c r="E17" s="309">
        <v>2006</v>
      </c>
      <c r="F17" s="306" t="s">
        <v>331</v>
      </c>
      <c r="G17" s="292">
        <v>39</v>
      </c>
      <c r="H17" s="291">
        <v>27</v>
      </c>
      <c r="I17" s="499">
        <f t="shared" si="0"/>
        <v>0.6923076923076923</v>
      </c>
      <c r="J17" s="288" t="s">
        <v>221</v>
      </c>
      <c r="K17" s="294" t="s">
        <v>369</v>
      </c>
      <c r="L17" s="294">
        <v>10</v>
      </c>
      <c r="M17" s="296" t="s">
        <v>191</v>
      </c>
      <c r="N17" s="296" t="s">
        <v>353</v>
      </c>
      <c r="O17" s="297">
        <v>3</v>
      </c>
      <c r="P17" s="297">
        <v>1</v>
      </c>
      <c r="Q17" s="297">
        <v>14</v>
      </c>
      <c r="R17" s="297">
        <v>250</v>
      </c>
      <c r="S17" s="297">
        <v>200</v>
      </c>
      <c r="T17" s="297">
        <v>100</v>
      </c>
      <c r="U17" s="297">
        <v>50</v>
      </c>
      <c r="V17" s="527">
        <v>0</v>
      </c>
      <c r="W17" s="527">
        <v>0</v>
      </c>
      <c r="X17" s="639">
        <v>6.484</v>
      </c>
      <c r="Y17" s="633">
        <f>$H17*X17</f>
        <v>175.068</v>
      </c>
      <c r="Z17" s="639">
        <v>3.665</v>
      </c>
      <c r="AA17" s="307">
        <f>$H17*Z17</f>
        <v>98.955</v>
      </c>
      <c r="AB17" s="301">
        <f t="shared" si="3"/>
        <v>0.7691678035470668</v>
      </c>
      <c r="AC17" s="302" t="s">
        <v>325</v>
      </c>
    </row>
    <row r="18" spans="1:29" ht="15" customHeight="1">
      <c r="A18" s="84"/>
      <c r="B18" s="431">
        <v>2</v>
      </c>
      <c r="C18" s="304" t="s">
        <v>222</v>
      </c>
      <c r="D18" s="288" t="s">
        <v>34</v>
      </c>
      <c r="E18" s="309">
        <v>2005</v>
      </c>
      <c r="F18" s="306" t="s">
        <v>331</v>
      </c>
      <c r="G18" s="292">
        <v>92</v>
      </c>
      <c r="H18" s="291">
        <v>33.83</v>
      </c>
      <c r="I18" s="499">
        <f t="shared" si="0"/>
        <v>0.36771739130434783</v>
      </c>
      <c r="J18" s="288" t="s">
        <v>15</v>
      </c>
      <c r="K18" s="294" t="s">
        <v>369</v>
      </c>
      <c r="L18" s="294">
        <v>10</v>
      </c>
      <c r="M18" s="296" t="s">
        <v>191</v>
      </c>
      <c r="N18" s="296" t="s">
        <v>353</v>
      </c>
      <c r="O18" s="297">
        <v>3</v>
      </c>
      <c r="P18" s="297">
        <v>5</v>
      </c>
      <c r="Q18" s="297">
        <v>16</v>
      </c>
      <c r="R18" s="297">
        <v>250</v>
      </c>
      <c r="S18" s="297">
        <v>200</v>
      </c>
      <c r="T18" s="297">
        <v>100</v>
      </c>
      <c r="U18" s="297">
        <v>50</v>
      </c>
      <c r="V18" s="527">
        <v>0</v>
      </c>
      <c r="W18" s="527">
        <v>0</v>
      </c>
      <c r="X18" s="639">
        <v>6.762</v>
      </c>
      <c r="Y18" s="633">
        <f t="shared" si="1"/>
        <v>228.75845999999999</v>
      </c>
      <c r="Z18" s="639">
        <v>4.239</v>
      </c>
      <c r="AA18" s="307">
        <f t="shared" si="2"/>
        <v>143.40536999999998</v>
      </c>
      <c r="AB18" s="301">
        <f t="shared" si="3"/>
        <v>0.5951875442321302</v>
      </c>
      <c r="AC18" s="310"/>
    </row>
    <row r="19" spans="1:29" ht="15" customHeight="1">
      <c r="A19" s="84"/>
      <c r="B19" s="8"/>
      <c r="C19" s="304" t="s">
        <v>223</v>
      </c>
      <c r="D19" s="288"/>
      <c r="E19" s="305" t="s">
        <v>87</v>
      </c>
      <c r="F19" s="306" t="s">
        <v>332</v>
      </c>
      <c r="G19" s="292">
        <v>114</v>
      </c>
      <c r="H19" s="291">
        <v>68.8</v>
      </c>
      <c r="I19" s="499">
        <f t="shared" si="0"/>
        <v>0.6035087719298246</v>
      </c>
      <c r="J19" s="288" t="s">
        <v>225</v>
      </c>
      <c r="K19" s="294" t="s">
        <v>369</v>
      </c>
      <c r="L19" s="294">
        <v>10</v>
      </c>
      <c r="M19" s="296" t="s">
        <v>191</v>
      </c>
      <c r="N19" s="296" t="s">
        <v>353</v>
      </c>
      <c r="O19" s="297">
        <v>3</v>
      </c>
      <c r="P19" s="297">
        <v>5</v>
      </c>
      <c r="Q19" s="297">
        <v>5</v>
      </c>
      <c r="R19" s="297">
        <v>250</v>
      </c>
      <c r="S19" s="297">
        <v>100</v>
      </c>
      <c r="T19" s="297">
        <v>50</v>
      </c>
      <c r="U19" s="297">
        <v>50</v>
      </c>
      <c r="V19" s="527">
        <v>0</v>
      </c>
      <c r="W19" s="527">
        <v>0</v>
      </c>
      <c r="X19" s="639">
        <v>8.071</v>
      </c>
      <c r="Y19" s="633">
        <f t="shared" si="1"/>
        <v>555.2847999999999</v>
      </c>
      <c r="Z19" s="639">
        <v>5.042</v>
      </c>
      <c r="AA19" s="307">
        <f t="shared" si="2"/>
        <v>346.8896</v>
      </c>
      <c r="AB19" s="301">
        <f t="shared" si="3"/>
        <v>0.6007536691788973</v>
      </c>
      <c r="AC19" s="310"/>
    </row>
    <row r="20" spans="1:29" ht="15" customHeight="1">
      <c r="A20" s="84"/>
      <c r="B20" s="432"/>
      <c r="C20" s="304" t="s">
        <v>224</v>
      </c>
      <c r="D20" s="288"/>
      <c r="E20" s="309">
        <v>2006</v>
      </c>
      <c r="F20" s="306" t="s">
        <v>331</v>
      </c>
      <c r="G20" s="292">
        <v>94</v>
      </c>
      <c r="H20" s="291">
        <v>90</v>
      </c>
      <c r="I20" s="499">
        <f t="shared" si="0"/>
        <v>0.9574468085106383</v>
      </c>
      <c r="J20" s="288" t="s">
        <v>225</v>
      </c>
      <c r="K20" s="294" t="s">
        <v>369</v>
      </c>
      <c r="L20" s="294">
        <v>8</v>
      </c>
      <c r="M20" s="296" t="s">
        <v>191</v>
      </c>
      <c r="N20" s="296" t="s">
        <v>353</v>
      </c>
      <c r="O20" s="297">
        <v>3</v>
      </c>
      <c r="P20" s="297">
        <v>5</v>
      </c>
      <c r="Q20" s="297">
        <v>12</v>
      </c>
      <c r="R20" s="297">
        <v>250</v>
      </c>
      <c r="S20" s="297">
        <v>100</v>
      </c>
      <c r="T20" s="297">
        <v>50</v>
      </c>
      <c r="U20" s="297">
        <v>50</v>
      </c>
      <c r="V20" s="527">
        <v>0</v>
      </c>
      <c r="W20" s="527">
        <v>0</v>
      </c>
      <c r="X20" s="639">
        <v>6.009</v>
      </c>
      <c r="Y20" s="633">
        <f t="shared" si="1"/>
        <v>540.8100000000001</v>
      </c>
      <c r="Z20" s="639">
        <v>3.57</v>
      </c>
      <c r="AA20" s="307">
        <f t="shared" si="2"/>
        <v>321.3</v>
      </c>
      <c r="AB20" s="301">
        <f t="shared" si="3"/>
        <v>0.6831932773109246</v>
      </c>
      <c r="AC20" s="310"/>
    </row>
    <row r="21" spans="1:29" ht="15" customHeight="1">
      <c r="A21" s="84"/>
      <c r="B21" s="431">
        <v>3</v>
      </c>
      <c r="C21" s="304" t="s">
        <v>226</v>
      </c>
      <c r="D21" s="288" t="s">
        <v>34</v>
      </c>
      <c r="E21" s="305" t="s">
        <v>86</v>
      </c>
      <c r="F21" s="306" t="s">
        <v>332</v>
      </c>
      <c r="G21" s="292">
        <v>12</v>
      </c>
      <c r="H21" s="291">
        <v>5.06</v>
      </c>
      <c r="I21" s="499">
        <f t="shared" si="0"/>
        <v>0.42166666666666663</v>
      </c>
      <c r="J21" s="288" t="s">
        <v>15</v>
      </c>
      <c r="K21" s="294" t="s">
        <v>369</v>
      </c>
      <c r="L21" s="294">
        <v>12</v>
      </c>
      <c r="M21" s="296" t="s">
        <v>191</v>
      </c>
      <c r="N21" s="296" t="s">
        <v>353</v>
      </c>
      <c r="O21" s="297">
        <v>3</v>
      </c>
      <c r="P21" s="297">
        <v>5</v>
      </c>
      <c r="Q21" s="297">
        <v>4</v>
      </c>
      <c r="R21" s="297">
        <v>250</v>
      </c>
      <c r="S21" s="297">
        <v>100</v>
      </c>
      <c r="T21" s="297">
        <v>50</v>
      </c>
      <c r="U21" s="297">
        <v>50</v>
      </c>
      <c r="V21" s="527">
        <v>0</v>
      </c>
      <c r="W21" s="527">
        <v>0</v>
      </c>
      <c r="X21" s="639">
        <v>6.66</v>
      </c>
      <c r="Y21" s="633">
        <f t="shared" si="1"/>
        <v>33.6996</v>
      </c>
      <c r="Z21" s="639">
        <v>4.981301421091997</v>
      </c>
      <c r="AA21" s="307">
        <f t="shared" si="2"/>
        <v>25.205385190725504</v>
      </c>
      <c r="AB21" s="301">
        <f t="shared" si="3"/>
        <v>0.33699999999999997</v>
      </c>
      <c r="AC21" s="310"/>
    </row>
    <row r="22" spans="1:29" ht="15" customHeight="1">
      <c r="A22" s="84"/>
      <c r="B22" s="8"/>
      <c r="C22" s="304" t="s">
        <v>227</v>
      </c>
      <c r="D22" s="288"/>
      <c r="E22" s="309">
        <v>2005</v>
      </c>
      <c r="F22" s="306" t="s">
        <v>331</v>
      </c>
      <c r="G22" s="292">
        <v>241</v>
      </c>
      <c r="H22" s="291">
        <v>103.42</v>
      </c>
      <c r="I22" s="499">
        <f t="shared" si="0"/>
        <v>0.4291286307053942</v>
      </c>
      <c r="J22" s="288" t="s">
        <v>15</v>
      </c>
      <c r="K22" s="294" t="s">
        <v>369</v>
      </c>
      <c r="L22" s="294">
        <v>10</v>
      </c>
      <c r="M22" s="296" t="s">
        <v>191</v>
      </c>
      <c r="N22" s="296" t="s">
        <v>353</v>
      </c>
      <c r="O22" s="297">
        <v>3</v>
      </c>
      <c r="P22" s="297">
        <v>6</v>
      </c>
      <c r="Q22" s="297">
        <v>22</v>
      </c>
      <c r="R22" s="297">
        <v>250</v>
      </c>
      <c r="S22" s="297">
        <v>100</v>
      </c>
      <c r="T22" s="297">
        <v>50</v>
      </c>
      <c r="U22" s="297">
        <v>50</v>
      </c>
      <c r="V22" s="527">
        <v>0</v>
      </c>
      <c r="W22" s="527">
        <v>0</v>
      </c>
      <c r="X22" s="639">
        <v>5.586</v>
      </c>
      <c r="Y22" s="633">
        <f t="shared" si="1"/>
        <v>577.70412</v>
      </c>
      <c r="Z22" s="639">
        <v>2.612</v>
      </c>
      <c r="AA22" s="307">
        <f t="shared" si="2"/>
        <v>270.13304</v>
      </c>
      <c r="AB22" s="301">
        <f t="shared" si="3"/>
        <v>1.1385911179173047</v>
      </c>
      <c r="AC22" s="310"/>
    </row>
    <row r="23" spans="1:29" ht="15" customHeight="1">
      <c r="A23" s="84"/>
      <c r="B23" s="8"/>
      <c r="C23" s="304" t="s">
        <v>228</v>
      </c>
      <c r="D23" s="288"/>
      <c r="E23" s="305" t="s">
        <v>87</v>
      </c>
      <c r="F23" s="306" t="s">
        <v>332</v>
      </c>
      <c r="G23" s="292">
        <v>243</v>
      </c>
      <c r="H23" s="291">
        <v>135.43</v>
      </c>
      <c r="I23" s="499">
        <f t="shared" si="0"/>
        <v>0.5573251028806585</v>
      </c>
      <c r="J23" s="288" t="s">
        <v>229</v>
      </c>
      <c r="K23" s="294" t="s">
        <v>369</v>
      </c>
      <c r="L23" s="294">
        <v>10</v>
      </c>
      <c r="M23" s="296" t="s">
        <v>191</v>
      </c>
      <c r="N23" s="296" t="s">
        <v>353</v>
      </c>
      <c r="O23" s="297">
        <v>3</v>
      </c>
      <c r="P23" s="297">
        <v>4</v>
      </c>
      <c r="Q23" s="297">
        <v>6</v>
      </c>
      <c r="R23" s="297">
        <v>250</v>
      </c>
      <c r="S23" s="297">
        <v>100</v>
      </c>
      <c r="T23" s="297">
        <v>50</v>
      </c>
      <c r="U23" s="297">
        <v>50</v>
      </c>
      <c r="V23" s="527">
        <v>0</v>
      </c>
      <c r="W23" s="527">
        <v>0</v>
      </c>
      <c r="X23" s="639">
        <v>8.643</v>
      </c>
      <c r="Y23" s="633">
        <f t="shared" si="1"/>
        <v>1170.52149</v>
      </c>
      <c r="Z23" s="639">
        <v>5.159</v>
      </c>
      <c r="AA23" s="307">
        <f t="shared" si="2"/>
        <v>698.68337</v>
      </c>
      <c r="AB23" s="301">
        <f t="shared" si="3"/>
        <v>0.6753246753246755</v>
      </c>
      <c r="AC23" s="310"/>
    </row>
    <row r="24" spans="1:29" ht="15" customHeight="1">
      <c r="A24" s="84"/>
      <c r="B24" s="432"/>
      <c r="C24" s="304" t="s">
        <v>230</v>
      </c>
      <c r="D24" s="288"/>
      <c r="E24" s="309">
        <v>2006</v>
      </c>
      <c r="F24" s="306" t="s">
        <v>331</v>
      </c>
      <c r="G24" s="292">
        <v>100</v>
      </c>
      <c r="H24" s="291">
        <v>100</v>
      </c>
      <c r="I24" s="499">
        <f t="shared" si="0"/>
        <v>1</v>
      </c>
      <c r="J24" s="288" t="s">
        <v>186</v>
      </c>
      <c r="K24" s="294" t="s">
        <v>369</v>
      </c>
      <c r="L24" s="294">
        <v>10</v>
      </c>
      <c r="M24" s="296" t="s">
        <v>191</v>
      </c>
      <c r="N24" s="296" t="s">
        <v>353</v>
      </c>
      <c r="O24" s="297">
        <v>3</v>
      </c>
      <c r="P24" s="297">
        <v>1</v>
      </c>
      <c r="Q24" s="297">
        <v>14</v>
      </c>
      <c r="R24" s="297">
        <v>250</v>
      </c>
      <c r="S24" s="297">
        <v>200</v>
      </c>
      <c r="T24" s="297">
        <v>100</v>
      </c>
      <c r="U24" s="297">
        <v>50</v>
      </c>
      <c r="V24" s="527">
        <v>0</v>
      </c>
      <c r="W24" s="527">
        <v>0</v>
      </c>
      <c r="X24" s="639">
        <v>6.08</v>
      </c>
      <c r="Y24" s="633">
        <f t="shared" si="1"/>
        <v>608</v>
      </c>
      <c r="Z24" s="639">
        <v>3.581</v>
      </c>
      <c r="AA24" s="307">
        <f t="shared" si="2"/>
        <v>358.1</v>
      </c>
      <c r="AB24" s="301">
        <f t="shared" si="3"/>
        <v>0.6978497626361353</v>
      </c>
      <c r="AC24" s="302" t="s">
        <v>325</v>
      </c>
    </row>
    <row r="25" spans="1:29" ht="15" customHeight="1">
      <c r="A25" s="84"/>
      <c r="B25" s="431">
        <v>4</v>
      </c>
      <c r="C25" s="304" t="s">
        <v>231</v>
      </c>
      <c r="D25" s="288" t="s">
        <v>34</v>
      </c>
      <c r="E25" s="309">
        <v>2005</v>
      </c>
      <c r="F25" s="306" t="s">
        <v>331</v>
      </c>
      <c r="G25" s="292">
        <v>20</v>
      </c>
      <c r="H25" s="291">
        <v>11</v>
      </c>
      <c r="I25" s="499">
        <f t="shared" si="0"/>
        <v>0.55</v>
      </c>
      <c r="J25" s="288" t="s">
        <v>15</v>
      </c>
      <c r="K25" s="294" t="s">
        <v>369</v>
      </c>
      <c r="L25" s="294">
        <v>10</v>
      </c>
      <c r="M25" s="296" t="s">
        <v>191</v>
      </c>
      <c r="N25" s="296" t="s">
        <v>370</v>
      </c>
      <c r="O25" s="297">
        <v>3</v>
      </c>
      <c r="P25" s="297">
        <v>5</v>
      </c>
      <c r="Q25" s="297">
        <v>23</v>
      </c>
      <c r="R25" s="297">
        <v>250</v>
      </c>
      <c r="S25" s="297">
        <v>100</v>
      </c>
      <c r="T25" s="297">
        <v>50</v>
      </c>
      <c r="U25" s="297">
        <v>50</v>
      </c>
      <c r="V25" s="527">
        <v>0</v>
      </c>
      <c r="W25" s="527">
        <v>0</v>
      </c>
      <c r="X25" s="639">
        <v>6.437</v>
      </c>
      <c r="Y25" s="633">
        <f t="shared" si="1"/>
        <v>70.807</v>
      </c>
      <c r="Z25" s="639">
        <v>4.782</v>
      </c>
      <c r="AA25" s="307">
        <f t="shared" si="2"/>
        <v>52.602000000000004</v>
      </c>
      <c r="AB25" s="301">
        <f t="shared" si="3"/>
        <v>0.3460895023002928</v>
      </c>
      <c r="AC25" s="310"/>
    </row>
    <row r="26" spans="1:29" ht="15" customHeight="1">
      <c r="A26" s="84"/>
      <c r="B26" s="8"/>
      <c r="C26" s="304" t="s">
        <v>232</v>
      </c>
      <c r="D26" s="288"/>
      <c r="E26" s="305" t="s">
        <v>87</v>
      </c>
      <c r="F26" s="306" t="s">
        <v>332</v>
      </c>
      <c r="G26" s="292">
        <v>15</v>
      </c>
      <c r="H26" s="291">
        <v>13</v>
      </c>
      <c r="I26" s="499">
        <f t="shared" si="0"/>
        <v>0.8666666666666667</v>
      </c>
      <c r="J26" s="288" t="s">
        <v>233</v>
      </c>
      <c r="K26" s="294" t="s">
        <v>369</v>
      </c>
      <c r="L26" s="294">
        <v>10</v>
      </c>
      <c r="M26" s="296" t="s">
        <v>191</v>
      </c>
      <c r="N26" s="296" t="s">
        <v>370</v>
      </c>
      <c r="O26" s="297">
        <v>3</v>
      </c>
      <c r="P26" s="297">
        <v>5</v>
      </c>
      <c r="Q26" s="297">
        <v>5</v>
      </c>
      <c r="R26" s="297">
        <v>250</v>
      </c>
      <c r="S26" s="297">
        <v>100</v>
      </c>
      <c r="T26" s="297">
        <v>50</v>
      </c>
      <c r="U26" s="297">
        <v>50</v>
      </c>
      <c r="V26" s="527">
        <v>0</v>
      </c>
      <c r="W26" s="527">
        <v>0</v>
      </c>
      <c r="X26" s="639">
        <v>8.2</v>
      </c>
      <c r="Y26" s="633">
        <f t="shared" si="1"/>
        <v>106.6</v>
      </c>
      <c r="Z26" s="639">
        <v>5.285</v>
      </c>
      <c r="AA26" s="307">
        <f t="shared" si="2"/>
        <v>68.705</v>
      </c>
      <c r="AB26" s="301">
        <f t="shared" si="3"/>
        <v>0.5515610217596971</v>
      </c>
      <c r="AC26" s="310"/>
    </row>
    <row r="27" spans="1:29" ht="15" customHeight="1">
      <c r="A27" s="84"/>
      <c r="B27" s="432"/>
      <c r="C27" s="304" t="s">
        <v>234</v>
      </c>
      <c r="D27" s="288"/>
      <c r="E27" s="309">
        <v>2006</v>
      </c>
      <c r="F27" s="306" t="s">
        <v>331</v>
      </c>
      <c r="G27" s="292">
        <v>10</v>
      </c>
      <c r="H27" s="291">
        <v>7</v>
      </c>
      <c r="I27" s="499">
        <f t="shared" si="0"/>
        <v>0.7</v>
      </c>
      <c r="J27" s="288" t="s">
        <v>186</v>
      </c>
      <c r="K27" s="294" t="s">
        <v>369</v>
      </c>
      <c r="L27" s="294">
        <v>10</v>
      </c>
      <c r="M27" s="296" t="s">
        <v>191</v>
      </c>
      <c r="N27" s="296" t="s">
        <v>370</v>
      </c>
      <c r="O27" s="297">
        <v>3</v>
      </c>
      <c r="P27" s="297">
        <v>5</v>
      </c>
      <c r="Q27" s="297">
        <v>22</v>
      </c>
      <c r="R27" s="297">
        <v>250</v>
      </c>
      <c r="S27" s="297">
        <v>100</v>
      </c>
      <c r="T27" s="297">
        <v>50</v>
      </c>
      <c r="U27" s="297">
        <v>50</v>
      </c>
      <c r="V27" s="527">
        <v>0</v>
      </c>
      <c r="W27" s="527">
        <v>0</v>
      </c>
      <c r="X27" s="639">
        <v>6.505</v>
      </c>
      <c r="Y27" s="633">
        <f t="shared" si="1"/>
        <v>45.535</v>
      </c>
      <c r="Z27" s="639">
        <v>3.85</v>
      </c>
      <c r="AA27" s="307">
        <f t="shared" si="2"/>
        <v>26.95</v>
      </c>
      <c r="AB27" s="301">
        <f t="shared" si="3"/>
        <v>0.6896103896103896</v>
      </c>
      <c r="AC27" s="302" t="s">
        <v>325</v>
      </c>
    </row>
    <row r="28" spans="1:29" ht="15" customHeight="1">
      <c r="A28" s="84"/>
      <c r="B28" s="431">
        <v>5</v>
      </c>
      <c r="C28" s="304" t="s">
        <v>235</v>
      </c>
      <c r="D28" s="288" t="s">
        <v>34</v>
      </c>
      <c r="E28" s="309">
        <v>2005</v>
      </c>
      <c r="F28" s="306" t="s">
        <v>331</v>
      </c>
      <c r="G28" s="292">
        <v>3</v>
      </c>
      <c r="H28" s="291">
        <v>1.22</v>
      </c>
      <c r="I28" s="499">
        <f t="shared" si="0"/>
        <v>0.4066666666666667</v>
      </c>
      <c r="J28" s="288" t="s">
        <v>15</v>
      </c>
      <c r="K28" s="294" t="s">
        <v>369</v>
      </c>
      <c r="L28" s="294">
        <v>10</v>
      </c>
      <c r="M28" s="296" t="s">
        <v>191</v>
      </c>
      <c r="N28" s="296" t="s">
        <v>370</v>
      </c>
      <c r="O28" s="297">
        <v>3</v>
      </c>
      <c r="P28" s="297">
        <v>5</v>
      </c>
      <c r="Q28" s="297">
        <v>9</v>
      </c>
      <c r="R28" s="297">
        <v>250</v>
      </c>
      <c r="S28" s="297">
        <v>100</v>
      </c>
      <c r="T28" s="297">
        <v>50</v>
      </c>
      <c r="U28" s="297">
        <v>50</v>
      </c>
      <c r="V28" s="527">
        <v>0</v>
      </c>
      <c r="W28" s="527">
        <v>0</v>
      </c>
      <c r="X28" s="639">
        <v>6.345</v>
      </c>
      <c r="Y28" s="633">
        <f t="shared" si="1"/>
        <v>7.7409</v>
      </c>
      <c r="Z28" s="639">
        <v>3.732</v>
      </c>
      <c r="AA28" s="307">
        <f t="shared" si="2"/>
        <v>4.55304</v>
      </c>
      <c r="AB28" s="301">
        <f t="shared" si="3"/>
        <v>0.70016077170418</v>
      </c>
      <c r="AC28" s="310"/>
    </row>
    <row r="29" spans="1:29" ht="15" customHeight="1">
      <c r="A29" s="84"/>
      <c r="B29" s="8"/>
      <c r="C29" s="304" t="s">
        <v>236</v>
      </c>
      <c r="D29" s="288"/>
      <c r="E29" s="305" t="s">
        <v>87</v>
      </c>
      <c r="F29" s="306" t="s">
        <v>332</v>
      </c>
      <c r="G29" s="292">
        <v>9</v>
      </c>
      <c r="H29" s="291">
        <v>9</v>
      </c>
      <c r="I29" s="499">
        <f t="shared" si="0"/>
        <v>1</v>
      </c>
      <c r="J29" s="288" t="s">
        <v>237</v>
      </c>
      <c r="K29" s="294" t="s">
        <v>369</v>
      </c>
      <c r="L29" s="294">
        <v>10</v>
      </c>
      <c r="M29" s="296" t="s">
        <v>191</v>
      </c>
      <c r="N29" s="296" t="s">
        <v>370</v>
      </c>
      <c r="O29" s="297">
        <v>3</v>
      </c>
      <c r="P29" s="297">
        <v>5</v>
      </c>
      <c r="Q29" s="297">
        <v>5</v>
      </c>
      <c r="R29" s="297">
        <v>250</v>
      </c>
      <c r="S29" s="297">
        <v>100</v>
      </c>
      <c r="T29" s="297">
        <v>50</v>
      </c>
      <c r="U29" s="297">
        <v>50</v>
      </c>
      <c r="V29" s="527">
        <v>0</v>
      </c>
      <c r="W29" s="527">
        <v>0</v>
      </c>
      <c r="X29" s="639">
        <v>8.14</v>
      </c>
      <c r="Y29" s="633">
        <f t="shared" si="1"/>
        <v>73.26</v>
      </c>
      <c r="Z29" s="639">
        <v>5.1</v>
      </c>
      <c r="AA29" s="307">
        <f t="shared" si="2"/>
        <v>45.9</v>
      </c>
      <c r="AB29" s="301">
        <f t="shared" si="3"/>
        <v>0.5960784313725493</v>
      </c>
      <c r="AC29" s="310"/>
    </row>
    <row r="30" spans="1:29" ht="15" customHeight="1">
      <c r="A30" s="84"/>
      <c r="B30" s="432"/>
      <c r="C30" s="304" t="s">
        <v>238</v>
      </c>
      <c r="D30" s="288"/>
      <c r="E30" s="309">
        <v>2006</v>
      </c>
      <c r="F30" s="306" t="s">
        <v>333</v>
      </c>
      <c r="G30" s="292">
        <v>9</v>
      </c>
      <c r="H30" s="291">
        <v>7.5</v>
      </c>
      <c r="I30" s="499">
        <f t="shared" si="0"/>
        <v>0.8333333333333334</v>
      </c>
      <c r="J30" s="288" t="s">
        <v>186</v>
      </c>
      <c r="K30" s="294" t="s">
        <v>369</v>
      </c>
      <c r="L30" s="294">
        <v>10</v>
      </c>
      <c r="M30" s="296" t="s">
        <v>191</v>
      </c>
      <c r="N30" s="296" t="s">
        <v>370</v>
      </c>
      <c r="O30" s="297">
        <v>3</v>
      </c>
      <c r="P30" s="297">
        <v>5</v>
      </c>
      <c r="Q30" s="297">
        <v>7</v>
      </c>
      <c r="R30" s="297">
        <v>250</v>
      </c>
      <c r="S30" s="297">
        <v>100</v>
      </c>
      <c r="T30" s="297">
        <v>50</v>
      </c>
      <c r="U30" s="297">
        <v>50</v>
      </c>
      <c r="V30" s="527">
        <v>0</v>
      </c>
      <c r="W30" s="527">
        <v>0</v>
      </c>
      <c r="X30" s="639">
        <v>7.26</v>
      </c>
      <c r="Y30" s="633">
        <f t="shared" si="1"/>
        <v>54.449999999999996</v>
      </c>
      <c r="Z30" s="639">
        <v>3.9</v>
      </c>
      <c r="AA30" s="307">
        <f t="shared" si="2"/>
        <v>29.25</v>
      </c>
      <c r="AB30" s="301">
        <f t="shared" si="3"/>
        <v>0.8615384615384616</v>
      </c>
      <c r="AC30" s="302" t="s">
        <v>325</v>
      </c>
    </row>
    <row r="31" spans="1:29" ht="15" customHeight="1">
      <c r="A31" s="84"/>
      <c r="B31" s="431">
        <v>6</v>
      </c>
      <c r="C31" s="304" t="s">
        <v>239</v>
      </c>
      <c r="D31" s="288" t="s">
        <v>34</v>
      </c>
      <c r="E31" s="309">
        <v>2005</v>
      </c>
      <c r="F31" s="306" t="s">
        <v>331</v>
      </c>
      <c r="G31" s="292">
        <v>46</v>
      </c>
      <c r="H31" s="291">
        <v>14.63</v>
      </c>
      <c r="I31" s="499">
        <f t="shared" si="0"/>
        <v>0.3180434782608696</v>
      </c>
      <c r="J31" s="288" t="s">
        <v>15</v>
      </c>
      <c r="K31" s="294" t="s">
        <v>369</v>
      </c>
      <c r="L31" s="294">
        <v>10</v>
      </c>
      <c r="M31" s="296" t="s">
        <v>191</v>
      </c>
      <c r="N31" s="296" t="s">
        <v>353</v>
      </c>
      <c r="O31" s="297">
        <v>3</v>
      </c>
      <c r="P31" s="297">
        <v>5</v>
      </c>
      <c r="Q31" s="297">
        <v>15</v>
      </c>
      <c r="R31" s="297">
        <v>250</v>
      </c>
      <c r="S31" s="297">
        <v>100</v>
      </c>
      <c r="T31" s="297">
        <v>50</v>
      </c>
      <c r="U31" s="297">
        <v>50</v>
      </c>
      <c r="V31" s="527">
        <v>0</v>
      </c>
      <c r="W31" s="527">
        <v>0</v>
      </c>
      <c r="X31" s="639">
        <v>4.288</v>
      </c>
      <c r="Y31" s="633">
        <f t="shared" si="1"/>
        <v>62.73344000000001</v>
      </c>
      <c r="Z31" s="639">
        <v>3.061</v>
      </c>
      <c r="AA31" s="307">
        <f t="shared" si="2"/>
        <v>44.782430000000005</v>
      </c>
      <c r="AB31" s="301">
        <f t="shared" si="3"/>
        <v>0.4008493956223458</v>
      </c>
      <c r="AC31" s="310"/>
    </row>
    <row r="32" spans="1:29" ht="15" customHeight="1">
      <c r="A32" s="84"/>
      <c r="B32" s="432"/>
      <c r="C32" s="304" t="s">
        <v>240</v>
      </c>
      <c r="D32" s="288"/>
      <c r="E32" s="305" t="s">
        <v>87</v>
      </c>
      <c r="F32" s="306" t="s">
        <v>332</v>
      </c>
      <c r="G32" s="292">
        <v>24</v>
      </c>
      <c r="H32" s="291">
        <v>10.5</v>
      </c>
      <c r="I32" s="499">
        <f t="shared" si="0"/>
        <v>0.4375</v>
      </c>
      <c r="J32" s="288" t="s">
        <v>186</v>
      </c>
      <c r="K32" s="294" t="s">
        <v>369</v>
      </c>
      <c r="L32" s="294">
        <v>10</v>
      </c>
      <c r="M32" s="296" t="s">
        <v>191</v>
      </c>
      <c r="N32" s="296" t="s">
        <v>353</v>
      </c>
      <c r="O32" s="297">
        <v>3</v>
      </c>
      <c r="P32" s="297">
        <v>5</v>
      </c>
      <c r="Q32" s="297">
        <v>5</v>
      </c>
      <c r="R32" s="297">
        <v>250</v>
      </c>
      <c r="S32" s="297">
        <v>100</v>
      </c>
      <c r="T32" s="297">
        <v>50</v>
      </c>
      <c r="U32" s="297">
        <v>50</v>
      </c>
      <c r="V32" s="527">
        <v>0</v>
      </c>
      <c r="W32" s="527">
        <v>0</v>
      </c>
      <c r="X32" s="639">
        <v>8.213</v>
      </c>
      <c r="Y32" s="633">
        <f t="shared" si="1"/>
        <v>86.23649999999999</v>
      </c>
      <c r="Z32" s="639">
        <v>5.042</v>
      </c>
      <c r="AA32" s="307">
        <f t="shared" si="2"/>
        <v>52.940999999999995</v>
      </c>
      <c r="AB32" s="301">
        <f t="shared" si="3"/>
        <v>0.6289170963903212</v>
      </c>
      <c r="AC32" s="302" t="s">
        <v>325</v>
      </c>
    </row>
    <row r="33" spans="1:29" ht="15" customHeight="1">
      <c r="A33" s="84"/>
      <c r="B33" s="431">
        <v>7</v>
      </c>
      <c r="C33" s="304" t="s">
        <v>241</v>
      </c>
      <c r="D33" s="288" t="s">
        <v>35</v>
      </c>
      <c r="E33" s="309">
        <v>2005</v>
      </c>
      <c r="F33" s="306" t="s">
        <v>331</v>
      </c>
      <c r="G33" s="292">
        <v>46</v>
      </c>
      <c r="H33" s="291">
        <v>9.64</v>
      </c>
      <c r="I33" s="499">
        <f t="shared" si="0"/>
        <v>0.20956521739130435</v>
      </c>
      <c r="J33" s="288" t="s">
        <v>19</v>
      </c>
      <c r="K33" s="294" t="s">
        <v>369</v>
      </c>
      <c r="L33" s="294">
        <v>10</v>
      </c>
      <c r="M33" s="296" t="s">
        <v>191</v>
      </c>
      <c r="N33" s="296" t="s">
        <v>353</v>
      </c>
      <c r="O33" s="297">
        <v>3</v>
      </c>
      <c r="P33" s="297">
        <v>5</v>
      </c>
      <c r="Q33" s="297">
        <v>11</v>
      </c>
      <c r="R33" s="297">
        <v>250</v>
      </c>
      <c r="S33" s="297">
        <v>100</v>
      </c>
      <c r="T33" s="297">
        <v>50</v>
      </c>
      <c r="U33" s="297">
        <v>50</v>
      </c>
      <c r="V33" s="527">
        <v>0</v>
      </c>
      <c r="W33" s="527">
        <v>0</v>
      </c>
      <c r="X33" s="639">
        <v>6.069</v>
      </c>
      <c r="Y33" s="633">
        <f t="shared" si="1"/>
        <v>58.505160000000004</v>
      </c>
      <c r="Z33" s="639">
        <v>4.412</v>
      </c>
      <c r="AA33" s="307">
        <f t="shared" si="2"/>
        <v>42.53168</v>
      </c>
      <c r="AB33" s="301">
        <f t="shared" si="3"/>
        <v>0.37556663644605615</v>
      </c>
      <c r="AC33" s="310"/>
    </row>
    <row r="34" spans="1:29" ht="15" customHeight="1">
      <c r="A34" s="84"/>
      <c r="B34" s="8"/>
      <c r="C34" s="304" t="s">
        <v>242</v>
      </c>
      <c r="D34" s="288"/>
      <c r="E34" s="305" t="s">
        <v>87</v>
      </c>
      <c r="F34" s="306" t="s">
        <v>332</v>
      </c>
      <c r="G34" s="292">
        <v>49</v>
      </c>
      <c r="H34" s="291">
        <v>11.639</v>
      </c>
      <c r="I34" s="499">
        <f t="shared" si="0"/>
        <v>0.23753061224489794</v>
      </c>
      <c r="J34" s="288" t="s">
        <v>19</v>
      </c>
      <c r="K34" s="294" t="s">
        <v>369</v>
      </c>
      <c r="L34" s="294">
        <v>10</v>
      </c>
      <c r="M34" s="296" t="s">
        <v>191</v>
      </c>
      <c r="N34" s="296" t="s">
        <v>353</v>
      </c>
      <c r="O34" s="297">
        <v>3</v>
      </c>
      <c r="P34" s="297">
        <v>5</v>
      </c>
      <c r="Q34" s="297">
        <v>5</v>
      </c>
      <c r="R34" s="297">
        <v>250</v>
      </c>
      <c r="S34" s="297">
        <v>100</v>
      </c>
      <c r="T34" s="297">
        <v>50</v>
      </c>
      <c r="U34" s="297">
        <v>50</v>
      </c>
      <c r="V34" s="527">
        <v>0</v>
      </c>
      <c r="W34" s="527">
        <v>0</v>
      </c>
      <c r="X34" s="639">
        <v>7.547</v>
      </c>
      <c r="Y34" s="633">
        <f t="shared" si="1"/>
        <v>87.83953299999999</v>
      </c>
      <c r="Z34" s="639">
        <v>4.8</v>
      </c>
      <c r="AA34" s="307">
        <f t="shared" si="2"/>
        <v>55.8672</v>
      </c>
      <c r="AB34" s="301">
        <f t="shared" si="3"/>
        <v>0.5722916666666666</v>
      </c>
      <c r="AC34" s="310"/>
    </row>
    <row r="35" spans="1:29" ht="15" customHeight="1">
      <c r="A35" s="84"/>
      <c r="B35" s="432"/>
      <c r="C35" s="304" t="s">
        <v>243</v>
      </c>
      <c r="D35" s="288"/>
      <c r="E35" s="309">
        <v>2006</v>
      </c>
      <c r="F35" s="306" t="s">
        <v>331</v>
      </c>
      <c r="G35" s="292">
        <v>12</v>
      </c>
      <c r="H35" s="291">
        <v>3</v>
      </c>
      <c r="I35" s="499">
        <f t="shared" si="0"/>
        <v>0.25</v>
      </c>
      <c r="J35" s="288" t="s">
        <v>19</v>
      </c>
      <c r="K35" s="294" t="s">
        <v>369</v>
      </c>
      <c r="L35" s="294">
        <v>10</v>
      </c>
      <c r="M35" s="296" t="s">
        <v>191</v>
      </c>
      <c r="N35" s="296" t="s">
        <v>353</v>
      </c>
      <c r="O35" s="297">
        <v>3</v>
      </c>
      <c r="P35" s="297">
        <v>5</v>
      </c>
      <c r="Q35" s="297">
        <v>12</v>
      </c>
      <c r="R35" s="297">
        <v>250</v>
      </c>
      <c r="S35" s="297">
        <v>100</v>
      </c>
      <c r="T35" s="297">
        <v>50</v>
      </c>
      <c r="U35" s="297">
        <v>50</v>
      </c>
      <c r="V35" s="527">
        <v>0</v>
      </c>
      <c r="W35" s="527">
        <v>0</v>
      </c>
      <c r="X35" s="639">
        <v>4.55</v>
      </c>
      <c r="Y35" s="633">
        <f t="shared" si="1"/>
        <v>13.649999999999999</v>
      </c>
      <c r="Z35" s="639">
        <v>3.1</v>
      </c>
      <c r="AA35" s="307">
        <f t="shared" si="2"/>
        <v>9.3</v>
      </c>
      <c r="AB35" s="301">
        <f t="shared" si="3"/>
        <v>0.4677419354838708</v>
      </c>
      <c r="AC35" s="302" t="s">
        <v>325</v>
      </c>
    </row>
    <row r="36" spans="1:29" ht="15" customHeight="1">
      <c r="A36" s="84"/>
      <c r="B36" s="431">
        <v>8</v>
      </c>
      <c r="C36" s="304" t="s">
        <v>244</v>
      </c>
      <c r="D36" s="288" t="s">
        <v>35</v>
      </c>
      <c r="E36" s="309">
        <v>2005</v>
      </c>
      <c r="F36" s="306" t="s">
        <v>331</v>
      </c>
      <c r="G36" s="292">
        <v>1</v>
      </c>
      <c r="H36" s="291">
        <v>0.55</v>
      </c>
      <c r="I36" s="499">
        <f t="shared" si="0"/>
        <v>0.55</v>
      </c>
      <c r="J36" s="288" t="s">
        <v>15</v>
      </c>
      <c r="K36" s="294" t="s">
        <v>369</v>
      </c>
      <c r="L36" s="294">
        <v>10</v>
      </c>
      <c r="M36" s="296" t="s">
        <v>191</v>
      </c>
      <c r="N36" s="296" t="s">
        <v>370</v>
      </c>
      <c r="O36" s="297">
        <v>3</v>
      </c>
      <c r="P36" s="297">
        <v>3</v>
      </c>
      <c r="Q36" s="297">
        <v>12</v>
      </c>
      <c r="R36" s="297">
        <v>250</v>
      </c>
      <c r="S36" s="297">
        <v>100</v>
      </c>
      <c r="T36" s="297">
        <v>50</v>
      </c>
      <c r="U36" s="297">
        <v>50</v>
      </c>
      <c r="V36" s="527">
        <v>0</v>
      </c>
      <c r="W36" s="527">
        <v>0</v>
      </c>
      <c r="X36" s="639">
        <v>6.136</v>
      </c>
      <c r="Y36" s="633">
        <f t="shared" si="1"/>
        <v>3.3748000000000005</v>
      </c>
      <c r="Z36" s="639">
        <v>4.598</v>
      </c>
      <c r="AA36" s="307">
        <f t="shared" si="2"/>
        <v>2.5289</v>
      </c>
      <c r="AB36" s="301">
        <f t="shared" si="3"/>
        <v>0.33449325793823403</v>
      </c>
      <c r="AC36" s="308"/>
    </row>
    <row r="37" spans="1:29" ht="15" customHeight="1">
      <c r="A37" s="84"/>
      <c r="B37" s="432"/>
      <c r="C37" s="304" t="s">
        <v>245</v>
      </c>
      <c r="D37" s="288"/>
      <c r="E37" s="305" t="s">
        <v>87</v>
      </c>
      <c r="F37" s="306" t="s">
        <v>332</v>
      </c>
      <c r="G37" s="292">
        <v>3</v>
      </c>
      <c r="H37" s="291">
        <v>1.55</v>
      </c>
      <c r="I37" s="499">
        <f t="shared" si="0"/>
        <v>0.5166666666666667</v>
      </c>
      <c r="J37" s="288" t="s">
        <v>15</v>
      </c>
      <c r="K37" s="294" t="s">
        <v>369</v>
      </c>
      <c r="L37" s="294">
        <v>10</v>
      </c>
      <c r="M37" s="296" t="s">
        <v>191</v>
      </c>
      <c r="N37" s="296" t="s">
        <v>370</v>
      </c>
      <c r="O37" s="297">
        <v>3</v>
      </c>
      <c r="P37" s="297">
        <v>2</v>
      </c>
      <c r="Q37" s="297">
        <v>2</v>
      </c>
      <c r="R37" s="297">
        <v>250</v>
      </c>
      <c r="S37" s="297">
        <v>100</v>
      </c>
      <c r="T37" s="297">
        <v>50</v>
      </c>
      <c r="U37" s="297">
        <v>50</v>
      </c>
      <c r="V37" s="527">
        <v>0</v>
      </c>
      <c r="W37" s="527">
        <v>0</v>
      </c>
      <c r="X37" s="639">
        <v>7.4</v>
      </c>
      <c r="Y37" s="633">
        <f t="shared" si="1"/>
        <v>11.47</v>
      </c>
      <c r="Z37" s="639">
        <v>5.075</v>
      </c>
      <c r="AA37" s="307">
        <f t="shared" si="2"/>
        <v>7.866250000000001</v>
      </c>
      <c r="AB37" s="301">
        <f t="shared" si="3"/>
        <v>0.458128078817734</v>
      </c>
      <c r="AC37" s="308"/>
    </row>
    <row r="38" spans="1:29" ht="15" customHeight="1">
      <c r="A38" s="84"/>
      <c r="B38" s="431">
        <v>9</v>
      </c>
      <c r="C38" s="304" t="s">
        <v>246</v>
      </c>
      <c r="D38" s="288" t="s">
        <v>34</v>
      </c>
      <c r="E38" s="309">
        <v>2005</v>
      </c>
      <c r="F38" s="306" t="s">
        <v>331</v>
      </c>
      <c r="G38" s="292">
        <v>3</v>
      </c>
      <c r="H38" s="291">
        <v>0.65</v>
      </c>
      <c r="I38" s="499">
        <f t="shared" si="0"/>
        <v>0.21666666666666667</v>
      </c>
      <c r="J38" s="288" t="s">
        <v>15</v>
      </c>
      <c r="K38" s="294" t="s">
        <v>369</v>
      </c>
      <c r="L38" s="294">
        <v>12</v>
      </c>
      <c r="M38" s="296" t="s">
        <v>191</v>
      </c>
      <c r="N38" s="296" t="s">
        <v>353</v>
      </c>
      <c r="O38" s="297">
        <v>3</v>
      </c>
      <c r="P38" s="297">
        <v>3</v>
      </c>
      <c r="Q38" s="297">
        <v>14</v>
      </c>
      <c r="R38" s="297">
        <v>250</v>
      </c>
      <c r="S38" s="297">
        <v>100</v>
      </c>
      <c r="T38" s="297">
        <v>50</v>
      </c>
      <c r="U38" s="297">
        <v>50</v>
      </c>
      <c r="V38" s="527">
        <v>0</v>
      </c>
      <c r="W38" s="527">
        <v>0</v>
      </c>
      <c r="X38" s="639">
        <v>5.924</v>
      </c>
      <c r="Y38" s="633">
        <f t="shared" si="1"/>
        <v>3.8506000000000005</v>
      </c>
      <c r="Z38" s="639">
        <v>4.408</v>
      </c>
      <c r="AA38" s="307">
        <f t="shared" si="2"/>
        <v>2.8652</v>
      </c>
      <c r="AB38" s="301">
        <f t="shared" si="3"/>
        <v>0.3439201451905627</v>
      </c>
      <c r="AC38" s="308"/>
    </row>
    <row r="39" spans="1:29" ht="15" customHeight="1">
      <c r="A39" s="84"/>
      <c r="B39" s="432"/>
      <c r="C39" s="304" t="s">
        <v>247</v>
      </c>
      <c r="D39" s="288"/>
      <c r="E39" s="305" t="s">
        <v>87</v>
      </c>
      <c r="F39" s="306" t="s">
        <v>332</v>
      </c>
      <c r="G39" s="292">
        <v>6</v>
      </c>
      <c r="H39" s="291">
        <v>4</v>
      </c>
      <c r="I39" s="499">
        <f t="shared" si="0"/>
        <v>0.6666666666666666</v>
      </c>
      <c r="J39" s="288" t="s">
        <v>186</v>
      </c>
      <c r="K39" s="294" t="s">
        <v>369</v>
      </c>
      <c r="L39" s="294">
        <v>12</v>
      </c>
      <c r="M39" s="296" t="s">
        <v>191</v>
      </c>
      <c r="N39" s="296" t="s">
        <v>353</v>
      </c>
      <c r="O39" s="297">
        <v>3</v>
      </c>
      <c r="P39" s="297">
        <v>5</v>
      </c>
      <c r="Q39" s="297">
        <v>5</v>
      </c>
      <c r="R39" s="297">
        <v>250</v>
      </c>
      <c r="S39" s="297">
        <v>100</v>
      </c>
      <c r="T39" s="297">
        <v>50</v>
      </c>
      <c r="U39" s="297">
        <v>50</v>
      </c>
      <c r="V39" s="527">
        <v>0</v>
      </c>
      <c r="W39" s="527">
        <v>0</v>
      </c>
      <c r="X39" s="639">
        <v>7.85</v>
      </c>
      <c r="Y39" s="633">
        <f t="shared" si="1"/>
        <v>31.4</v>
      </c>
      <c r="Z39" s="639">
        <v>5.15</v>
      </c>
      <c r="AA39" s="307">
        <f t="shared" si="2"/>
        <v>20.6</v>
      </c>
      <c r="AB39" s="301">
        <f t="shared" si="3"/>
        <v>0.5242718446601939</v>
      </c>
      <c r="AC39" s="308"/>
    </row>
    <row r="40" spans="1:29" ht="15" customHeight="1">
      <c r="A40" s="84"/>
      <c r="B40" s="431">
        <v>10</v>
      </c>
      <c r="C40" s="304" t="s">
        <v>248</v>
      </c>
      <c r="D40" s="288" t="s">
        <v>34</v>
      </c>
      <c r="E40" s="309">
        <v>2005</v>
      </c>
      <c r="F40" s="306" t="s">
        <v>331</v>
      </c>
      <c r="G40" s="292">
        <v>3</v>
      </c>
      <c r="H40" s="291">
        <v>2.75</v>
      </c>
      <c r="I40" s="499">
        <f t="shared" si="0"/>
        <v>0.9166666666666666</v>
      </c>
      <c r="J40" s="288" t="s">
        <v>15</v>
      </c>
      <c r="K40" s="294" t="s">
        <v>378</v>
      </c>
      <c r="L40" s="294">
        <v>14</v>
      </c>
      <c r="M40" s="296" t="s">
        <v>191</v>
      </c>
      <c r="N40" s="296" t="s">
        <v>414</v>
      </c>
      <c r="O40" s="297">
        <v>3</v>
      </c>
      <c r="P40" s="297">
        <v>2</v>
      </c>
      <c r="Q40" s="297">
        <v>13</v>
      </c>
      <c r="R40" s="297">
        <v>300</v>
      </c>
      <c r="S40" s="297">
        <v>200</v>
      </c>
      <c r="T40" s="297">
        <v>100</v>
      </c>
      <c r="U40" s="297">
        <v>50</v>
      </c>
      <c r="V40" s="527">
        <v>0</v>
      </c>
      <c r="W40" s="527">
        <v>0</v>
      </c>
      <c r="X40" s="639">
        <v>6.702</v>
      </c>
      <c r="Y40" s="633">
        <f t="shared" si="1"/>
        <v>18.4305</v>
      </c>
      <c r="Z40" s="639">
        <v>4.449</v>
      </c>
      <c r="AA40" s="307">
        <f t="shared" si="2"/>
        <v>12.23475</v>
      </c>
      <c r="AB40" s="301">
        <f t="shared" si="3"/>
        <v>0.5064059339177345</v>
      </c>
      <c r="AC40" s="308"/>
    </row>
    <row r="41" spans="1:29" ht="15" customHeight="1">
      <c r="A41" s="84"/>
      <c r="B41" s="8"/>
      <c r="C41" s="304" t="s">
        <v>249</v>
      </c>
      <c r="D41" s="288"/>
      <c r="E41" s="305" t="s">
        <v>250</v>
      </c>
      <c r="F41" s="306" t="s">
        <v>332</v>
      </c>
      <c r="G41" s="292">
        <v>12</v>
      </c>
      <c r="H41" s="291">
        <v>10.5</v>
      </c>
      <c r="I41" s="499">
        <f t="shared" si="0"/>
        <v>0.875</v>
      </c>
      <c r="J41" s="288" t="s">
        <v>251</v>
      </c>
      <c r="K41" s="294" t="s">
        <v>369</v>
      </c>
      <c r="L41" s="294">
        <v>10</v>
      </c>
      <c r="M41" s="296" t="s">
        <v>191</v>
      </c>
      <c r="N41" s="296" t="s">
        <v>414</v>
      </c>
      <c r="O41" s="297">
        <v>3</v>
      </c>
      <c r="P41" s="297">
        <v>3</v>
      </c>
      <c r="Q41" s="297">
        <v>7</v>
      </c>
      <c r="R41" s="297">
        <v>150</v>
      </c>
      <c r="S41" s="297">
        <v>150</v>
      </c>
      <c r="T41" s="297">
        <v>50</v>
      </c>
      <c r="U41" s="297">
        <v>0</v>
      </c>
      <c r="V41" s="527">
        <v>0</v>
      </c>
      <c r="W41" s="527">
        <v>0</v>
      </c>
      <c r="X41" s="639">
        <v>8.675</v>
      </c>
      <c r="Y41" s="633">
        <f t="shared" si="1"/>
        <v>91.0875</v>
      </c>
      <c r="Z41" s="639">
        <v>5.4</v>
      </c>
      <c r="AA41" s="307">
        <f t="shared" si="2"/>
        <v>56.7</v>
      </c>
      <c r="AB41" s="301">
        <f t="shared" si="3"/>
        <v>0.6064814814814814</v>
      </c>
      <c r="AC41" s="308"/>
    </row>
    <row r="42" spans="1:30" ht="15" customHeight="1">
      <c r="A42" s="84"/>
      <c r="B42" s="432"/>
      <c r="C42" s="304" t="s">
        <v>252</v>
      </c>
      <c r="D42" s="288"/>
      <c r="E42" s="309">
        <v>2006</v>
      </c>
      <c r="F42" s="306" t="s">
        <v>331</v>
      </c>
      <c r="G42" s="292">
        <v>30</v>
      </c>
      <c r="H42" s="291">
        <v>9</v>
      </c>
      <c r="I42" s="499">
        <f t="shared" si="0"/>
        <v>0.3</v>
      </c>
      <c r="J42" s="288" t="s">
        <v>251</v>
      </c>
      <c r="K42" s="294" t="s">
        <v>369</v>
      </c>
      <c r="L42" s="294">
        <v>10</v>
      </c>
      <c r="M42" s="296" t="s">
        <v>191</v>
      </c>
      <c r="N42" s="296" t="s">
        <v>415</v>
      </c>
      <c r="O42" s="297">
        <v>3</v>
      </c>
      <c r="P42" s="297">
        <v>2</v>
      </c>
      <c r="Q42" s="297">
        <v>13</v>
      </c>
      <c r="R42" s="297">
        <v>300</v>
      </c>
      <c r="S42" s="297">
        <v>130</v>
      </c>
      <c r="T42" s="297">
        <v>50</v>
      </c>
      <c r="U42" s="297">
        <v>40</v>
      </c>
      <c r="V42" s="527">
        <v>0</v>
      </c>
      <c r="W42" s="527">
        <v>0</v>
      </c>
      <c r="X42" s="639">
        <v>6.4</v>
      </c>
      <c r="Y42" s="633">
        <f t="shared" si="1"/>
        <v>57.6</v>
      </c>
      <c r="Z42" s="639">
        <v>3.85</v>
      </c>
      <c r="AA42" s="307">
        <f t="shared" si="2"/>
        <v>34.65</v>
      </c>
      <c r="AB42" s="301">
        <f t="shared" si="3"/>
        <v>0.6623376623376624</v>
      </c>
      <c r="AC42" s="308"/>
      <c r="AD42" s="215"/>
    </row>
    <row r="43" spans="1:30" ht="15" customHeight="1">
      <c r="A43" s="84"/>
      <c r="B43" s="431">
        <v>11</v>
      </c>
      <c r="C43" s="304" t="s">
        <v>253</v>
      </c>
      <c r="D43" s="288" t="s">
        <v>34</v>
      </c>
      <c r="E43" s="309">
        <v>2005</v>
      </c>
      <c r="F43" s="306" t="s">
        <v>331</v>
      </c>
      <c r="G43" s="292">
        <v>1</v>
      </c>
      <c r="H43" s="291">
        <v>0.8</v>
      </c>
      <c r="I43" s="499">
        <f t="shared" si="0"/>
        <v>0.8</v>
      </c>
      <c r="J43" s="288" t="s">
        <v>20</v>
      </c>
      <c r="K43" s="294" t="s">
        <v>369</v>
      </c>
      <c r="L43" s="294">
        <v>15</v>
      </c>
      <c r="M43" s="296" t="s">
        <v>191</v>
      </c>
      <c r="N43" s="296" t="s">
        <v>353</v>
      </c>
      <c r="O43" s="297">
        <v>3</v>
      </c>
      <c r="P43" s="297">
        <v>3</v>
      </c>
      <c r="Q43" s="297">
        <v>10</v>
      </c>
      <c r="R43" s="297">
        <v>250</v>
      </c>
      <c r="S43" s="297">
        <v>100</v>
      </c>
      <c r="T43" s="297">
        <v>50</v>
      </c>
      <c r="U43" s="297">
        <v>50</v>
      </c>
      <c r="V43" s="527">
        <v>0</v>
      </c>
      <c r="W43" s="527">
        <v>0</v>
      </c>
      <c r="X43" s="639">
        <v>4.692</v>
      </c>
      <c r="Y43" s="633">
        <f t="shared" si="1"/>
        <v>3.7536000000000005</v>
      </c>
      <c r="Z43" s="639">
        <v>1.08</v>
      </c>
      <c r="AA43" s="307">
        <f t="shared" si="2"/>
        <v>0.8640000000000001</v>
      </c>
      <c r="AB43" s="301">
        <f t="shared" si="3"/>
        <v>3.344444444444444</v>
      </c>
      <c r="AC43" s="308"/>
      <c r="AD43" s="215"/>
    </row>
    <row r="44" spans="1:29" s="215" customFormat="1" ht="15" customHeight="1">
      <c r="A44" s="84"/>
      <c r="B44" s="8"/>
      <c r="C44" s="304" t="s">
        <v>254</v>
      </c>
      <c r="D44" s="288"/>
      <c r="E44" s="305" t="s">
        <v>87</v>
      </c>
      <c r="F44" s="306" t="s">
        <v>332</v>
      </c>
      <c r="G44" s="292">
        <v>6</v>
      </c>
      <c r="H44" s="291">
        <v>5</v>
      </c>
      <c r="I44" s="499">
        <f t="shared" si="0"/>
        <v>0.8333333333333334</v>
      </c>
      <c r="J44" s="288" t="s">
        <v>186</v>
      </c>
      <c r="K44" s="294" t="s">
        <v>369</v>
      </c>
      <c r="L44" s="294">
        <v>12</v>
      </c>
      <c r="M44" s="296" t="s">
        <v>191</v>
      </c>
      <c r="N44" s="296" t="s">
        <v>353</v>
      </c>
      <c r="O44" s="297">
        <v>3</v>
      </c>
      <c r="P44" s="297">
        <v>5</v>
      </c>
      <c r="Q44" s="297">
        <v>5</v>
      </c>
      <c r="R44" s="297">
        <v>250</v>
      </c>
      <c r="S44" s="297">
        <v>100</v>
      </c>
      <c r="T44" s="297">
        <v>50</v>
      </c>
      <c r="U44" s="297">
        <v>50</v>
      </c>
      <c r="V44" s="527">
        <v>0</v>
      </c>
      <c r="W44" s="527">
        <v>0</v>
      </c>
      <c r="X44" s="639">
        <v>9.75</v>
      </c>
      <c r="Y44" s="633">
        <f t="shared" si="1"/>
        <v>48.75</v>
      </c>
      <c r="Z44" s="639">
        <v>5.65</v>
      </c>
      <c r="AA44" s="307">
        <f t="shared" si="2"/>
        <v>28.25</v>
      </c>
      <c r="AB44" s="301">
        <f t="shared" si="3"/>
        <v>0.7256637168141591</v>
      </c>
      <c r="AC44" s="308"/>
    </row>
    <row r="45" spans="1:29" s="215" customFormat="1" ht="15" customHeight="1">
      <c r="A45" s="84"/>
      <c r="B45" s="432"/>
      <c r="C45" s="304" t="s">
        <v>255</v>
      </c>
      <c r="D45" s="288"/>
      <c r="E45" s="309">
        <v>2006</v>
      </c>
      <c r="F45" s="306" t="s">
        <v>331</v>
      </c>
      <c r="G45" s="292">
        <v>5</v>
      </c>
      <c r="H45" s="291">
        <v>4.5</v>
      </c>
      <c r="I45" s="499">
        <f t="shared" si="0"/>
        <v>0.9</v>
      </c>
      <c r="J45" s="288" t="s">
        <v>186</v>
      </c>
      <c r="K45" s="294" t="s">
        <v>369</v>
      </c>
      <c r="L45" s="294">
        <v>12</v>
      </c>
      <c r="M45" s="296" t="s">
        <v>191</v>
      </c>
      <c r="N45" s="296" t="s">
        <v>353</v>
      </c>
      <c r="O45" s="297">
        <v>3</v>
      </c>
      <c r="P45" s="297">
        <v>3</v>
      </c>
      <c r="Q45" s="297">
        <v>10</v>
      </c>
      <c r="R45" s="297">
        <v>250</v>
      </c>
      <c r="S45" s="297">
        <v>100</v>
      </c>
      <c r="T45" s="297">
        <v>50</v>
      </c>
      <c r="U45" s="297">
        <v>50</v>
      </c>
      <c r="V45" s="527">
        <v>0</v>
      </c>
      <c r="W45" s="527">
        <v>0</v>
      </c>
      <c r="X45" s="639">
        <v>5.5</v>
      </c>
      <c r="Y45" s="633">
        <f t="shared" si="1"/>
        <v>24.75</v>
      </c>
      <c r="Z45" s="639">
        <v>3.9</v>
      </c>
      <c r="AA45" s="307">
        <f t="shared" si="2"/>
        <v>17.55</v>
      </c>
      <c r="AB45" s="301">
        <f t="shared" si="3"/>
        <v>0.41025641025641035</v>
      </c>
      <c r="AC45" s="308"/>
    </row>
    <row r="46" spans="1:29" s="215" customFormat="1" ht="15" customHeight="1">
      <c r="A46" s="84"/>
      <c r="B46" s="431">
        <v>12</v>
      </c>
      <c r="C46" s="304" t="s">
        <v>256</v>
      </c>
      <c r="D46" s="288" t="s">
        <v>34</v>
      </c>
      <c r="E46" s="305" t="s">
        <v>87</v>
      </c>
      <c r="F46" s="306" t="s">
        <v>332</v>
      </c>
      <c r="G46" s="292">
        <v>6</v>
      </c>
      <c r="H46" s="291">
        <v>4.5</v>
      </c>
      <c r="I46" s="499">
        <f t="shared" si="0"/>
        <v>0.75</v>
      </c>
      <c r="J46" s="288" t="s">
        <v>186</v>
      </c>
      <c r="K46" s="294" t="s">
        <v>369</v>
      </c>
      <c r="L46" s="294">
        <v>12</v>
      </c>
      <c r="M46" s="296" t="s">
        <v>191</v>
      </c>
      <c r="N46" s="296" t="s">
        <v>353</v>
      </c>
      <c r="O46" s="297">
        <v>3</v>
      </c>
      <c r="P46" s="297">
        <v>5</v>
      </c>
      <c r="Q46" s="297">
        <v>5</v>
      </c>
      <c r="R46" s="297">
        <v>250</v>
      </c>
      <c r="S46" s="297">
        <v>100</v>
      </c>
      <c r="T46" s="297">
        <v>50</v>
      </c>
      <c r="U46" s="297">
        <v>50</v>
      </c>
      <c r="V46" s="527">
        <v>0</v>
      </c>
      <c r="W46" s="527">
        <v>0</v>
      </c>
      <c r="X46" s="639">
        <v>8.25</v>
      </c>
      <c r="Y46" s="633">
        <f t="shared" si="1"/>
        <v>37.125</v>
      </c>
      <c r="Z46" s="639">
        <v>4.95</v>
      </c>
      <c r="AA46" s="307">
        <f t="shared" si="2"/>
        <v>22.275000000000002</v>
      </c>
      <c r="AB46" s="301">
        <f t="shared" si="3"/>
        <v>0.6666666666666665</v>
      </c>
      <c r="AC46" s="308"/>
    </row>
    <row r="47" spans="1:29" s="215" customFormat="1" ht="15" customHeight="1">
      <c r="A47" s="84"/>
      <c r="B47" s="432"/>
      <c r="C47" s="304" t="s">
        <v>257</v>
      </c>
      <c r="D47" s="288"/>
      <c r="E47" s="309">
        <v>2006</v>
      </c>
      <c r="F47" s="306" t="s">
        <v>331</v>
      </c>
      <c r="G47" s="292">
        <v>3</v>
      </c>
      <c r="H47" s="291">
        <v>2</v>
      </c>
      <c r="I47" s="499">
        <f t="shared" si="0"/>
        <v>0.6666666666666666</v>
      </c>
      <c r="J47" s="288" t="s">
        <v>186</v>
      </c>
      <c r="K47" s="294" t="s">
        <v>369</v>
      </c>
      <c r="L47" s="294">
        <v>10</v>
      </c>
      <c r="M47" s="296" t="s">
        <v>191</v>
      </c>
      <c r="N47" s="296" t="s">
        <v>353</v>
      </c>
      <c r="O47" s="297">
        <v>3</v>
      </c>
      <c r="P47" s="297">
        <v>5</v>
      </c>
      <c r="Q47" s="297">
        <v>10</v>
      </c>
      <c r="R47" s="297">
        <v>250</v>
      </c>
      <c r="S47" s="297">
        <v>100</v>
      </c>
      <c r="T47" s="297">
        <v>50</v>
      </c>
      <c r="U47" s="297">
        <v>50</v>
      </c>
      <c r="V47" s="527">
        <v>0</v>
      </c>
      <c r="W47" s="527">
        <v>0</v>
      </c>
      <c r="X47" s="639">
        <v>6.4</v>
      </c>
      <c r="Y47" s="633">
        <f t="shared" si="1"/>
        <v>12.8</v>
      </c>
      <c r="Z47" s="639">
        <v>3.85</v>
      </c>
      <c r="AA47" s="307">
        <f t="shared" si="2"/>
        <v>7.7</v>
      </c>
      <c r="AB47" s="301">
        <f t="shared" si="3"/>
        <v>0.6623376623376624</v>
      </c>
      <c r="AC47" s="308"/>
    </row>
    <row r="48" spans="1:29" s="215" customFormat="1" ht="15" customHeight="1">
      <c r="A48" s="84"/>
      <c r="B48" s="303">
        <v>13</v>
      </c>
      <c r="C48" s="304" t="s">
        <v>132</v>
      </c>
      <c r="D48" s="288" t="s">
        <v>35</v>
      </c>
      <c r="E48" s="309">
        <v>2006</v>
      </c>
      <c r="F48" s="306" t="s">
        <v>331</v>
      </c>
      <c r="G48" s="292">
        <v>4</v>
      </c>
      <c r="H48" s="291">
        <v>3</v>
      </c>
      <c r="I48" s="499">
        <f t="shared" si="0"/>
        <v>0.75</v>
      </c>
      <c r="J48" s="288" t="s">
        <v>186</v>
      </c>
      <c r="K48" s="294" t="s">
        <v>379</v>
      </c>
      <c r="L48" s="294">
        <v>14</v>
      </c>
      <c r="M48" s="296" t="s">
        <v>191</v>
      </c>
      <c r="N48" s="296" t="s">
        <v>353</v>
      </c>
      <c r="O48" s="297">
        <v>3</v>
      </c>
      <c r="P48" s="297">
        <v>1</v>
      </c>
      <c r="Q48" s="297">
        <v>14</v>
      </c>
      <c r="R48" s="297">
        <v>150</v>
      </c>
      <c r="S48" s="297">
        <v>100</v>
      </c>
      <c r="T48" s="297">
        <v>0</v>
      </c>
      <c r="U48" s="297">
        <v>0</v>
      </c>
      <c r="V48" s="527">
        <v>0</v>
      </c>
      <c r="W48" s="527">
        <v>1</v>
      </c>
      <c r="X48" s="639">
        <v>6.25</v>
      </c>
      <c r="Y48" s="633">
        <f>$H48*X48</f>
        <v>18.75</v>
      </c>
      <c r="Z48" s="639">
        <v>3.1</v>
      </c>
      <c r="AA48" s="307">
        <f>$H48*Z48</f>
        <v>9.3</v>
      </c>
      <c r="AB48" s="301">
        <f>X48/Z48-1</f>
        <v>1.0161290322580645</v>
      </c>
      <c r="AC48" s="308"/>
    </row>
    <row r="49" spans="1:30" ht="15" customHeight="1">
      <c r="A49" s="84"/>
      <c r="B49" s="303">
        <v>14</v>
      </c>
      <c r="C49" s="304" t="s">
        <v>133</v>
      </c>
      <c r="D49" s="288" t="s">
        <v>35</v>
      </c>
      <c r="E49" s="309">
        <v>2006</v>
      </c>
      <c r="F49" s="306" t="s">
        <v>331</v>
      </c>
      <c r="G49" s="292">
        <v>1</v>
      </c>
      <c r="H49" s="291">
        <v>3</v>
      </c>
      <c r="I49" s="499">
        <f t="shared" si="0"/>
        <v>3</v>
      </c>
      <c r="J49" s="288" t="s">
        <v>186</v>
      </c>
      <c r="K49" s="294" t="s">
        <v>379</v>
      </c>
      <c r="L49" s="294">
        <v>14</v>
      </c>
      <c r="M49" s="296" t="s">
        <v>191</v>
      </c>
      <c r="N49" s="296" t="s">
        <v>414</v>
      </c>
      <c r="O49" s="297">
        <v>3</v>
      </c>
      <c r="P49" s="297">
        <v>4</v>
      </c>
      <c r="Q49" s="297">
        <v>6</v>
      </c>
      <c r="R49" s="297">
        <v>150</v>
      </c>
      <c r="S49" s="297">
        <v>100</v>
      </c>
      <c r="T49" s="297">
        <v>0</v>
      </c>
      <c r="U49" s="297">
        <v>0</v>
      </c>
      <c r="V49" s="527">
        <v>0</v>
      </c>
      <c r="W49" s="486">
        <v>0.5</v>
      </c>
      <c r="X49" s="639">
        <v>6.91</v>
      </c>
      <c r="Y49" s="633">
        <f aca="true" t="shared" si="4" ref="Y49:Y56">$H49*X49</f>
        <v>20.73</v>
      </c>
      <c r="Z49" s="639">
        <v>4.5</v>
      </c>
      <c r="AA49" s="307">
        <f aca="true" t="shared" si="5" ref="AA49:AA56">$H49*Z49</f>
        <v>13.5</v>
      </c>
      <c r="AB49" s="301">
        <f aca="true" t="shared" si="6" ref="AB49:AB56">X49/Z49-1</f>
        <v>0.5355555555555556</v>
      </c>
      <c r="AC49" s="308"/>
      <c r="AD49" s="215"/>
    </row>
    <row r="50" spans="1:30" ht="15" customHeight="1">
      <c r="A50" s="84"/>
      <c r="B50" s="431">
        <v>15</v>
      </c>
      <c r="C50" s="511" t="s">
        <v>258</v>
      </c>
      <c r="D50" s="512" t="s">
        <v>34</v>
      </c>
      <c r="E50" s="513" t="s">
        <v>87</v>
      </c>
      <c r="F50" s="514" t="s">
        <v>332</v>
      </c>
      <c r="G50" s="515">
        <v>2</v>
      </c>
      <c r="H50" s="516">
        <v>0.5</v>
      </c>
      <c r="I50" s="517">
        <f t="shared" si="0"/>
        <v>0.25</v>
      </c>
      <c r="J50" s="512" t="s">
        <v>186</v>
      </c>
      <c r="K50" s="518" t="s">
        <v>369</v>
      </c>
      <c r="L50" s="518">
        <v>14</v>
      </c>
      <c r="M50" s="519" t="s">
        <v>191</v>
      </c>
      <c r="N50" s="519" t="s">
        <v>353</v>
      </c>
      <c r="O50" s="520">
        <v>3</v>
      </c>
      <c r="P50" s="520">
        <v>5</v>
      </c>
      <c r="Q50" s="520">
        <v>5</v>
      </c>
      <c r="R50" s="520">
        <v>250</v>
      </c>
      <c r="S50" s="520">
        <v>100</v>
      </c>
      <c r="T50" s="520">
        <v>50</v>
      </c>
      <c r="U50" s="520">
        <v>50</v>
      </c>
      <c r="V50" s="528">
        <v>0</v>
      </c>
      <c r="W50" s="528">
        <v>0</v>
      </c>
      <c r="X50" s="643">
        <v>6.1</v>
      </c>
      <c r="Y50" s="644">
        <f t="shared" si="4"/>
        <v>3.05</v>
      </c>
      <c r="Z50" s="643">
        <v>4.942</v>
      </c>
      <c r="AA50" s="521">
        <f t="shared" si="5"/>
        <v>2.471</v>
      </c>
      <c r="AB50" s="522">
        <f t="shared" si="6"/>
        <v>0.23431808984216906</v>
      </c>
      <c r="AC50" s="523"/>
      <c r="AD50" s="215"/>
    </row>
    <row r="51" spans="1:30" ht="15" customHeight="1">
      <c r="A51" s="84"/>
      <c r="B51" s="303">
        <v>16</v>
      </c>
      <c r="C51" s="304" t="s">
        <v>259</v>
      </c>
      <c r="D51" s="288" t="s">
        <v>34</v>
      </c>
      <c r="E51" s="305" t="s">
        <v>87</v>
      </c>
      <c r="F51" s="306" t="s">
        <v>332</v>
      </c>
      <c r="G51" s="292">
        <v>3</v>
      </c>
      <c r="H51" s="291">
        <v>3</v>
      </c>
      <c r="I51" s="499">
        <f t="shared" si="0"/>
        <v>1</v>
      </c>
      <c r="J51" s="288" t="s">
        <v>186</v>
      </c>
      <c r="K51" s="294" t="s">
        <v>369</v>
      </c>
      <c r="L51" s="294">
        <v>12</v>
      </c>
      <c r="M51" s="296" t="s">
        <v>191</v>
      </c>
      <c r="N51" s="296" t="s">
        <v>353</v>
      </c>
      <c r="O51" s="297">
        <v>3</v>
      </c>
      <c r="P51" s="297">
        <v>5</v>
      </c>
      <c r="Q51" s="297">
        <v>5</v>
      </c>
      <c r="R51" s="297">
        <v>250</v>
      </c>
      <c r="S51" s="297">
        <v>100</v>
      </c>
      <c r="T51" s="297">
        <v>50</v>
      </c>
      <c r="U51" s="297">
        <v>50</v>
      </c>
      <c r="V51" s="527">
        <v>0</v>
      </c>
      <c r="W51" s="527">
        <v>0</v>
      </c>
      <c r="X51" s="639">
        <v>8.15</v>
      </c>
      <c r="Y51" s="633">
        <f t="shared" si="4"/>
        <v>24.450000000000003</v>
      </c>
      <c r="Z51" s="639">
        <v>5.35</v>
      </c>
      <c r="AA51" s="307">
        <f t="shared" si="5"/>
        <v>16.049999999999997</v>
      </c>
      <c r="AB51" s="301">
        <f t="shared" si="6"/>
        <v>0.5233644859813085</v>
      </c>
      <c r="AC51" s="308"/>
      <c r="AD51" s="215"/>
    </row>
    <row r="52" spans="1:30" ht="15" customHeight="1">
      <c r="A52" s="205"/>
      <c r="B52" s="311">
        <v>17</v>
      </c>
      <c r="C52" s="312" t="s">
        <v>260</v>
      </c>
      <c r="D52" s="313" t="s">
        <v>35</v>
      </c>
      <c r="E52" s="314" t="s">
        <v>87</v>
      </c>
      <c r="F52" s="315" t="s">
        <v>332</v>
      </c>
      <c r="G52" s="414">
        <v>2</v>
      </c>
      <c r="H52" s="316">
        <v>2.5</v>
      </c>
      <c r="I52" s="501">
        <f t="shared" si="0"/>
        <v>1.25</v>
      </c>
      <c r="J52" s="313" t="s">
        <v>186</v>
      </c>
      <c r="K52" s="238" t="s">
        <v>369</v>
      </c>
      <c r="L52" s="238">
        <v>10</v>
      </c>
      <c r="M52" s="261" t="s">
        <v>191</v>
      </c>
      <c r="N52" s="261" t="s">
        <v>353</v>
      </c>
      <c r="O52" s="224">
        <v>3</v>
      </c>
      <c r="P52" s="224">
        <v>5</v>
      </c>
      <c r="Q52" s="224">
        <v>5</v>
      </c>
      <c r="R52" s="224">
        <v>250</v>
      </c>
      <c r="S52" s="224">
        <v>100</v>
      </c>
      <c r="T52" s="224">
        <v>50</v>
      </c>
      <c r="U52" s="224">
        <v>50</v>
      </c>
      <c r="V52" s="529">
        <v>0</v>
      </c>
      <c r="W52" s="529">
        <v>0</v>
      </c>
      <c r="X52" s="645">
        <v>10.715</v>
      </c>
      <c r="Y52" s="636">
        <f t="shared" si="4"/>
        <v>26.7875</v>
      </c>
      <c r="Z52" s="645">
        <v>5.85</v>
      </c>
      <c r="AA52" s="268">
        <f t="shared" si="5"/>
        <v>14.625</v>
      </c>
      <c r="AB52" s="223">
        <f t="shared" si="6"/>
        <v>0.8316239316239318</v>
      </c>
      <c r="AC52" s="317"/>
      <c r="AD52" s="215"/>
    </row>
    <row r="53" spans="1:29" ht="15" customHeight="1">
      <c r="A53" s="84"/>
      <c r="B53" s="432">
        <v>18</v>
      </c>
      <c r="C53" s="442" t="s">
        <v>261</v>
      </c>
      <c r="D53" s="447" t="s">
        <v>36</v>
      </c>
      <c r="E53" s="502" t="s">
        <v>87</v>
      </c>
      <c r="F53" s="445" t="s">
        <v>332</v>
      </c>
      <c r="G53" s="446">
        <v>4</v>
      </c>
      <c r="H53" s="508">
        <v>10</v>
      </c>
      <c r="I53" s="500">
        <f t="shared" si="0"/>
        <v>2.5</v>
      </c>
      <c r="J53" s="447" t="s">
        <v>184</v>
      </c>
      <c r="K53" s="448" t="s">
        <v>369</v>
      </c>
      <c r="L53" s="448">
        <v>12</v>
      </c>
      <c r="M53" s="418" t="s">
        <v>191</v>
      </c>
      <c r="N53" s="418" t="s">
        <v>353</v>
      </c>
      <c r="O53" s="450">
        <v>3</v>
      </c>
      <c r="P53" s="450">
        <v>5</v>
      </c>
      <c r="Q53" s="450">
        <v>5</v>
      </c>
      <c r="R53" s="450">
        <v>250</v>
      </c>
      <c r="S53" s="450">
        <v>100</v>
      </c>
      <c r="T53" s="450">
        <v>50</v>
      </c>
      <c r="U53" s="450">
        <v>50</v>
      </c>
      <c r="V53" s="530">
        <v>0</v>
      </c>
      <c r="W53" s="530">
        <v>0</v>
      </c>
      <c r="X53" s="646">
        <v>8.42</v>
      </c>
      <c r="Y53" s="647">
        <f t="shared" si="4"/>
        <v>84.2</v>
      </c>
      <c r="Z53" s="646">
        <v>5.23</v>
      </c>
      <c r="AA53" s="451">
        <f t="shared" si="5"/>
        <v>52.300000000000004</v>
      </c>
      <c r="AB53" s="452">
        <f t="shared" si="6"/>
        <v>0.6099426386233269</v>
      </c>
      <c r="AC53" s="524"/>
    </row>
    <row r="54" spans="1:29" ht="15" customHeight="1">
      <c r="A54" s="84"/>
      <c r="B54" s="303">
        <v>19</v>
      </c>
      <c r="C54" s="304" t="s">
        <v>262</v>
      </c>
      <c r="D54" s="288" t="s">
        <v>36</v>
      </c>
      <c r="E54" s="309">
        <v>2006</v>
      </c>
      <c r="F54" s="306" t="s">
        <v>331</v>
      </c>
      <c r="G54" s="292">
        <v>5</v>
      </c>
      <c r="H54" s="291">
        <v>3</v>
      </c>
      <c r="I54" s="499">
        <f t="shared" si="0"/>
        <v>0.6</v>
      </c>
      <c r="J54" s="288" t="s">
        <v>263</v>
      </c>
      <c r="K54" s="294" t="s">
        <v>369</v>
      </c>
      <c r="L54" s="294">
        <v>12</v>
      </c>
      <c r="M54" s="296" t="s">
        <v>191</v>
      </c>
      <c r="N54" s="296" t="s">
        <v>353</v>
      </c>
      <c r="O54" s="297">
        <v>3</v>
      </c>
      <c r="P54" s="297">
        <v>5</v>
      </c>
      <c r="Q54" s="297">
        <v>19</v>
      </c>
      <c r="R54" s="297">
        <v>250</v>
      </c>
      <c r="S54" s="297">
        <v>100</v>
      </c>
      <c r="T54" s="297">
        <v>50</v>
      </c>
      <c r="U54" s="297">
        <v>50</v>
      </c>
      <c r="V54" s="527">
        <v>0</v>
      </c>
      <c r="W54" s="527">
        <v>0</v>
      </c>
      <c r="X54" s="639">
        <v>5.4</v>
      </c>
      <c r="Y54" s="633">
        <f t="shared" si="4"/>
        <v>16.200000000000003</v>
      </c>
      <c r="Z54" s="639">
        <v>3.2</v>
      </c>
      <c r="AA54" s="307">
        <f t="shared" si="5"/>
        <v>9.600000000000001</v>
      </c>
      <c r="AB54" s="301">
        <f t="shared" si="6"/>
        <v>0.6875</v>
      </c>
      <c r="AC54" s="308"/>
    </row>
    <row r="55" spans="1:29" ht="15" customHeight="1">
      <c r="A55" s="84"/>
      <c r="B55" s="303">
        <v>20</v>
      </c>
      <c r="C55" s="304" t="s">
        <v>264</v>
      </c>
      <c r="D55" s="288" t="s">
        <v>34</v>
      </c>
      <c r="E55" s="309">
        <v>2006</v>
      </c>
      <c r="F55" s="306" t="s">
        <v>331</v>
      </c>
      <c r="G55" s="292">
        <v>13</v>
      </c>
      <c r="H55" s="291">
        <v>11</v>
      </c>
      <c r="I55" s="499">
        <f t="shared" si="0"/>
        <v>0.8461538461538461</v>
      </c>
      <c r="J55" s="288" t="s">
        <v>186</v>
      </c>
      <c r="K55" s="294" t="s">
        <v>369</v>
      </c>
      <c r="L55" s="294">
        <v>14</v>
      </c>
      <c r="M55" s="296" t="s">
        <v>191</v>
      </c>
      <c r="N55" s="296" t="s">
        <v>416</v>
      </c>
      <c r="O55" s="297">
        <v>3</v>
      </c>
      <c r="P55" s="297">
        <v>2</v>
      </c>
      <c r="Q55" s="297">
        <v>8</v>
      </c>
      <c r="R55" s="297">
        <v>200</v>
      </c>
      <c r="S55" s="297">
        <v>150</v>
      </c>
      <c r="T55" s="297">
        <v>0</v>
      </c>
      <c r="U55" s="297">
        <v>0</v>
      </c>
      <c r="V55" s="527">
        <v>0</v>
      </c>
      <c r="W55" s="527">
        <v>0</v>
      </c>
      <c r="X55" s="639">
        <v>4.85</v>
      </c>
      <c r="Y55" s="633">
        <f t="shared" si="4"/>
        <v>53.349999999999994</v>
      </c>
      <c r="Z55" s="639">
        <v>3.41</v>
      </c>
      <c r="AA55" s="307">
        <f t="shared" si="5"/>
        <v>37.510000000000005</v>
      </c>
      <c r="AB55" s="301">
        <f t="shared" si="6"/>
        <v>0.42228739002932536</v>
      </c>
      <c r="AC55" s="308"/>
    </row>
    <row r="56" spans="1:29" ht="15" customHeight="1">
      <c r="A56" s="84"/>
      <c r="B56" s="303">
        <v>21</v>
      </c>
      <c r="C56" s="304" t="s">
        <v>265</v>
      </c>
      <c r="D56" s="288" t="s">
        <v>36</v>
      </c>
      <c r="E56" s="309">
        <v>2006</v>
      </c>
      <c r="F56" s="306" t="s">
        <v>331</v>
      </c>
      <c r="G56" s="292">
        <v>1</v>
      </c>
      <c r="H56" s="291">
        <v>1</v>
      </c>
      <c r="I56" s="499">
        <f t="shared" si="0"/>
        <v>1</v>
      </c>
      <c r="J56" s="288" t="s">
        <v>144</v>
      </c>
      <c r="K56" s="294" t="s">
        <v>369</v>
      </c>
      <c r="L56" s="294">
        <v>14</v>
      </c>
      <c r="M56" s="296" t="s">
        <v>191</v>
      </c>
      <c r="N56" s="296" t="s">
        <v>416</v>
      </c>
      <c r="O56" s="297">
        <v>3</v>
      </c>
      <c r="P56" s="297">
        <v>1</v>
      </c>
      <c r="Q56" s="297">
        <v>6</v>
      </c>
      <c r="R56" s="297">
        <v>200</v>
      </c>
      <c r="S56" s="297">
        <v>150</v>
      </c>
      <c r="T56" s="297">
        <v>0</v>
      </c>
      <c r="U56" s="297">
        <v>0</v>
      </c>
      <c r="V56" s="527">
        <v>0</v>
      </c>
      <c r="W56" s="486">
        <v>0.5</v>
      </c>
      <c r="X56" s="639">
        <v>6.52</v>
      </c>
      <c r="Y56" s="633">
        <f t="shared" si="4"/>
        <v>6.52</v>
      </c>
      <c r="Z56" s="639">
        <v>2.77</v>
      </c>
      <c r="AA56" s="307">
        <f t="shared" si="5"/>
        <v>2.77</v>
      </c>
      <c r="AB56" s="301">
        <f t="shared" si="6"/>
        <v>1.3537906137184113</v>
      </c>
      <c r="AC56" s="308"/>
    </row>
    <row r="57" spans="1:29" ht="15" customHeight="1">
      <c r="A57" s="203" t="s">
        <v>23</v>
      </c>
      <c r="B57" s="133" t="s">
        <v>18</v>
      </c>
      <c r="C57" s="134"/>
      <c r="D57" s="9"/>
      <c r="E57" s="140"/>
      <c r="F57" s="141"/>
      <c r="G57" s="136"/>
      <c r="H57" s="135"/>
      <c r="I57" s="136"/>
      <c r="J57" s="7"/>
      <c r="K57" s="253"/>
      <c r="L57" s="253"/>
      <c r="M57" s="121"/>
      <c r="N57" s="220"/>
      <c r="O57" s="221"/>
      <c r="P57" s="221"/>
      <c r="Q57" s="221"/>
      <c r="R57" s="221"/>
      <c r="S57" s="221"/>
      <c r="T57" s="221"/>
      <c r="U57" s="221"/>
      <c r="V57" s="526"/>
      <c r="W57" s="526"/>
      <c r="X57" s="641"/>
      <c r="Y57" s="642"/>
      <c r="Z57" s="641"/>
      <c r="AA57" s="265"/>
      <c r="AB57" s="121"/>
      <c r="AC57" s="227"/>
    </row>
    <row r="58" spans="1:29" ht="15" customHeight="1">
      <c r="A58" s="84"/>
      <c r="B58" s="431">
        <v>1</v>
      </c>
      <c r="C58" s="304" t="s">
        <v>266</v>
      </c>
      <c r="D58" s="288" t="s">
        <v>37</v>
      </c>
      <c r="E58" s="305" t="s">
        <v>136</v>
      </c>
      <c r="F58" s="306" t="s">
        <v>331</v>
      </c>
      <c r="G58" s="292">
        <v>1</v>
      </c>
      <c r="H58" s="291">
        <v>0.1</v>
      </c>
      <c r="I58" s="499">
        <f t="shared" si="0"/>
        <v>0.1</v>
      </c>
      <c r="J58" s="288" t="s">
        <v>16</v>
      </c>
      <c r="K58" s="294" t="s">
        <v>381</v>
      </c>
      <c r="L58" s="430">
        <v>14</v>
      </c>
      <c r="M58" s="296" t="s">
        <v>191</v>
      </c>
      <c r="N58" s="296" t="s">
        <v>370</v>
      </c>
      <c r="O58" s="297">
        <v>3</v>
      </c>
      <c r="P58" s="297">
        <v>2</v>
      </c>
      <c r="Q58" s="297">
        <v>8</v>
      </c>
      <c r="R58" s="297">
        <v>200</v>
      </c>
      <c r="S58" s="297">
        <v>100</v>
      </c>
      <c r="T58" s="297">
        <v>0</v>
      </c>
      <c r="U58" s="297">
        <v>0</v>
      </c>
      <c r="V58" s="527">
        <v>0</v>
      </c>
      <c r="W58" s="527">
        <v>0</v>
      </c>
      <c r="X58" s="639">
        <v>5.58</v>
      </c>
      <c r="Y58" s="633">
        <f aca="true" t="shared" si="7" ref="Y58:Y91">$H58*X58</f>
        <v>0.558</v>
      </c>
      <c r="Z58" s="639">
        <v>4.31</v>
      </c>
      <c r="AA58" s="307">
        <f aca="true" t="shared" si="8" ref="AA58:AA91">$H58*Z58</f>
        <v>0.431</v>
      </c>
      <c r="AB58" s="301">
        <f aca="true" t="shared" si="9" ref="AB58:AB92">X58/Z58-1</f>
        <v>0.2946635730858469</v>
      </c>
      <c r="AC58" s="308"/>
    </row>
    <row r="59" spans="1:29" ht="15" customHeight="1">
      <c r="A59" s="84"/>
      <c r="B59" s="8"/>
      <c r="C59" s="304" t="s">
        <v>135</v>
      </c>
      <c r="D59" s="288"/>
      <c r="E59" s="305" t="s">
        <v>83</v>
      </c>
      <c r="F59" s="306" t="s">
        <v>332</v>
      </c>
      <c r="G59" s="292">
        <v>2</v>
      </c>
      <c r="H59" s="291">
        <v>1.5</v>
      </c>
      <c r="I59" s="499">
        <f t="shared" si="0"/>
        <v>0.75</v>
      </c>
      <c r="J59" s="288" t="s">
        <v>184</v>
      </c>
      <c r="K59" s="294" t="s">
        <v>379</v>
      </c>
      <c r="L59" s="430">
        <v>14</v>
      </c>
      <c r="M59" s="296" t="s">
        <v>191</v>
      </c>
      <c r="N59" s="296" t="s">
        <v>414</v>
      </c>
      <c r="O59" s="297">
        <v>3</v>
      </c>
      <c r="P59" s="297">
        <v>6</v>
      </c>
      <c r="Q59" s="297">
        <v>4</v>
      </c>
      <c r="R59" s="297">
        <v>200</v>
      </c>
      <c r="S59" s="297">
        <v>100</v>
      </c>
      <c r="T59" s="297">
        <v>0</v>
      </c>
      <c r="U59" s="297">
        <v>0</v>
      </c>
      <c r="V59" s="527">
        <v>0</v>
      </c>
      <c r="W59" s="527">
        <v>0</v>
      </c>
      <c r="X59" s="639">
        <v>7.37</v>
      </c>
      <c r="Y59" s="633">
        <f t="shared" si="7"/>
        <v>11.055</v>
      </c>
      <c r="Z59" s="639">
        <v>5.1</v>
      </c>
      <c r="AA59" s="307">
        <f t="shared" si="8"/>
        <v>7.6499999999999995</v>
      </c>
      <c r="AB59" s="301">
        <f>X59/Z59-1</f>
        <v>0.44509803921568647</v>
      </c>
      <c r="AC59" s="308"/>
    </row>
    <row r="60" spans="1:29" ht="15" customHeight="1">
      <c r="A60" s="84"/>
      <c r="B60" s="8"/>
      <c r="C60" s="304" t="s">
        <v>138</v>
      </c>
      <c r="D60" s="288"/>
      <c r="E60" s="305" t="s">
        <v>86</v>
      </c>
      <c r="F60" s="306" t="s">
        <v>332</v>
      </c>
      <c r="G60" s="292">
        <v>10</v>
      </c>
      <c r="H60" s="291">
        <v>2.62</v>
      </c>
      <c r="I60" s="499">
        <f t="shared" si="0"/>
        <v>0.262</v>
      </c>
      <c r="J60" s="288" t="s">
        <v>15</v>
      </c>
      <c r="K60" s="294" t="s">
        <v>383</v>
      </c>
      <c r="L60" s="430">
        <v>10</v>
      </c>
      <c r="M60" s="296" t="s">
        <v>191</v>
      </c>
      <c r="N60" s="296" t="s">
        <v>414</v>
      </c>
      <c r="O60" s="297">
        <v>3</v>
      </c>
      <c r="P60" s="297">
        <v>6</v>
      </c>
      <c r="Q60" s="297">
        <v>4</v>
      </c>
      <c r="R60" s="297">
        <v>150</v>
      </c>
      <c r="S60" s="297">
        <v>100</v>
      </c>
      <c r="T60" s="297">
        <v>0</v>
      </c>
      <c r="U60" s="297">
        <v>0</v>
      </c>
      <c r="V60" s="527">
        <v>0</v>
      </c>
      <c r="W60" s="527">
        <v>0</v>
      </c>
      <c r="X60" s="639">
        <v>9</v>
      </c>
      <c r="Y60" s="633">
        <f t="shared" si="7"/>
        <v>23.580000000000002</v>
      </c>
      <c r="Z60" s="639">
        <v>4.486540378863411</v>
      </c>
      <c r="AA60" s="307">
        <f t="shared" si="8"/>
        <v>11.754735792622137</v>
      </c>
      <c r="AB60" s="301">
        <f t="shared" si="9"/>
        <v>1.0059999999999998</v>
      </c>
      <c r="AC60" s="308"/>
    </row>
    <row r="61" spans="1:29" ht="15" customHeight="1">
      <c r="A61" s="84"/>
      <c r="B61" s="8"/>
      <c r="C61" s="304" t="s">
        <v>139</v>
      </c>
      <c r="D61" s="288"/>
      <c r="E61" s="309">
        <v>2005</v>
      </c>
      <c r="F61" s="306" t="s">
        <v>331</v>
      </c>
      <c r="G61" s="292">
        <v>5</v>
      </c>
      <c r="H61" s="291">
        <v>5.07</v>
      </c>
      <c r="I61" s="499">
        <f t="shared" si="0"/>
        <v>1.014</v>
      </c>
      <c r="J61" s="288" t="s">
        <v>15</v>
      </c>
      <c r="K61" s="294" t="s">
        <v>383</v>
      </c>
      <c r="L61" s="430">
        <v>10</v>
      </c>
      <c r="M61" s="296" t="s">
        <v>191</v>
      </c>
      <c r="N61" s="296" t="s">
        <v>414</v>
      </c>
      <c r="O61" s="297">
        <v>3</v>
      </c>
      <c r="P61" s="297">
        <v>8</v>
      </c>
      <c r="Q61" s="297">
        <v>7</v>
      </c>
      <c r="R61" s="297">
        <v>150</v>
      </c>
      <c r="S61" s="297">
        <v>100</v>
      </c>
      <c r="T61" s="297">
        <v>0</v>
      </c>
      <c r="U61" s="297">
        <v>0</v>
      </c>
      <c r="V61" s="527">
        <v>0</v>
      </c>
      <c r="W61" s="527">
        <v>0</v>
      </c>
      <c r="X61" s="639">
        <v>7.195</v>
      </c>
      <c r="Y61" s="633">
        <f t="shared" si="7"/>
        <v>36.47865</v>
      </c>
      <c r="Z61" s="639">
        <v>4.062</v>
      </c>
      <c r="AA61" s="307">
        <f t="shared" si="8"/>
        <v>20.594340000000003</v>
      </c>
      <c r="AB61" s="301">
        <f t="shared" si="9"/>
        <v>0.7712949286065978</v>
      </c>
      <c r="AC61" s="308"/>
    </row>
    <row r="62" spans="1:29" ht="15" customHeight="1">
      <c r="A62" s="84"/>
      <c r="B62" s="8"/>
      <c r="C62" s="304" t="s">
        <v>140</v>
      </c>
      <c r="D62" s="288"/>
      <c r="E62" s="305" t="s">
        <v>87</v>
      </c>
      <c r="F62" s="306" t="s">
        <v>332</v>
      </c>
      <c r="G62" s="292">
        <v>25</v>
      </c>
      <c r="H62" s="291">
        <v>14</v>
      </c>
      <c r="I62" s="499">
        <f t="shared" si="0"/>
        <v>0.56</v>
      </c>
      <c r="J62" s="288" t="s">
        <v>15</v>
      </c>
      <c r="K62" s="294" t="s">
        <v>383</v>
      </c>
      <c r="L62" s="430">
        <v>10</v>
      </c>
      <c r="M62" s="296" t="s">
        <v>191</v>
      </c>
      <c r="N62" s="296" t="s">
        <v>415</v>
      </c>
      <c r="O62" s="297">
        <v>3</v>
      </c>
      <c r="P62" s="297">
        <v>6</v>
      </c>
      <c r="Q62" s="297">
        <v>4</v>
      </c>
      <c r="R62" s="297">
        <v>150</v>
      </c>
      <c r="S62" s="297">
        <v>100</v>
      </c>
      <c r="T62" s="297">
        <v>0</v>
      </c>
      <c r="U62" s="297">
        <v>0</v>
      </c>
      <c r="V62" s="527">
        <v>0</v>
      </c>
      <c r="W62" s="527">
        <v>0</v>
      </c>
      <c r="X62" s="639">
        <v>8.64</v>
      </c>
      <c r="Y62" s="633">
        <f t="shared" si="7"/>
        <v>120.96000000000001</v>
      </c>
      <c r="Z62" s="639">
        <v>4.89</v>
      </c>
      <c r="AA62" s="307">
        <f t="shared" si="8"/>
        <v>68.46</v>
      </c>
      <c r="AB62" s="301">
        <f t="shared" si="9"/>
        <v>0.766871165644172</v>
      </c>
      <c r="AC62" s="308"/>
    </row>
    <row r="63" spans="1:29" ht="15" customHeight="1">
      <c r="A63" s="84"/>
      <c r="B63" s="432"/>
      <c r="C63" s="304" t="s">
        <v>141</v>
      </c>
      <c r="D63" s="288"/>
      <c r="E63" s="309">
        <v>2006</v>
      </c>
      <c r="F63" s="306" t="s">
        <v>331</v>
      </c>
      <c r="G63" s="292">
        <v>62</v>
      </c>
      <c r="H63" s="291">
        <v>41</v>
      </c>
      <c r="I63" s="499">
        <f t="shared" si="0"/>
        <v>0.6612903225806451</v>
      </c>
      <c r="J63" s="288" t="s">
        <v>15</v>
      </c>
      <c r="K63" s="294" t="s">
        <v>383</v>
      </c>
      <c r="L63" s="430">
        <v>10</v>
      </c>
      <c r="M63" s="296" t="s">
        <v>191</v>
      </c>
      <c r="N63" s="296" t="s">
        <v>415</v>
      </c>
      <c r="O63" s="297">
        <v>3</v>
      </c>
      <c r="P63" s="297">
        <v>8</v>
      </c>
      <c r="Q63" s="297">
        <v>7</v>
      </c>
      <c r="R63" s="297">
        <v>150</v>
      </c>
      <c r="S63" s="297">
        <v>100</v>
      </c>
      <c r="T63" s="297">
        <v>0</v>
      </c>
      <c r="U63" s="297">
        <v>0</v>
      </c>
      <c r="V63" s="527">
        <v>0</v>
      </c>
      <c r="W63" s="527">
        <v>0</v>
      </c>
      <c r="X63" s="639">
        <v>8</v>
      </c>
      <c r="Y63" s="633">
        <f t="shared" si="7"/>
        <v>328</v>
      </c>
      <c r="Z63" s="639">
        <v>3.9</v>
      </c>
      <c r="AA63" s="307">
        <f t="shared" si="8"/>
        <v>159.9</v>
      </c>
      <c r="AB63" s="301">
        <f t="shared" si="9"/>
        <v>1.0512820512820515</v>
      </c>
      <c r="AC63" s="308"/>
    </row>
    <row r="64" spans="1:29" ht="15" customHeight="1">
      <c r="A64" s="84"/>
      <c r="B64" s="303">
        <v>2</v>
      </c>
      <c r="C64" s="304" t="s">
        <v>267</v>
      </c>
      <c r="D64" s="288" t="s">
        <v>37</v>
      </c>
      <c r="E64" s="305" t="s">
        <v>83</v>
      </c>
      <c r="F64" s="306" t="s">
        <v>332</v>
      </c>
      <c r="G64" s="292">
        <v>6</v>
      </c>
      <c r="H64" s="291">
        <v>1.5</v>
      </c>
      <c r="I64" s="499">
        <f t="shared" si="0"/>
        <v>0.25</v>
      </c>
      <c r="J64" s="288" t="s">
        <v>16</v>
      </c>
      <c r="K64" s="294" t="s">
        <v>379</v>
      </c>
      <c r="L64" s="430">
        <v>14</v>
      </c>
      <c r="M64" s="296" t="s">
        <v>191</v>
      </c>
      <c r="N64" s="296" t="s">
        <v>370</v>
      </c>
      <c r="O64" s="297">
        <v>3</v>
      </c>
      <c r="P64" s="297">
        <v>6</v>
      </c>
      <c r="Q64" s="297">
        <v>4</v>
      </c>
      <c r="R64" s="297">
        <v>200</v>
      </c>
      <c r="S64" s="297">
        <v>100</v>
      </c>
      <c r="T64" s="297">
        <v>0</v>
      </c>
      <c r="U64" s="297">
        <v>0</v>
      </c>
      <c r="V64" s="527">
        <v>0</v>
      </c>
      <c r="W64" s="527">
        <v>0</v>
      </c>
      <c r="X64" s="639">
        <v>7.38</v>
      </c>
      <c r="Y64" s="633">
        <f t="shared" si="7"/>
        <v>11.07</v>
      </c>
      <c r="Z64" s="639">
        <v>4.67384420519316</v>
      </c>
      <c r="AA64" s="307">
        <f t="shared" si="8"/>
        <v>7.010766307789741</v>
      </c>
      <c r="AB64" s="301">
        <f t="shared" si="9"/>
        <v>0.579</v>
      </c>
      <c r="AC64" s="308"/>
    </row>
    <row r="65" spans="1:29" ht="15" customHeight="1">
      <c r="A65" s="84"/>
      <c r="B65" s="431">
        <v>3</v>
      </c>
      <c r="C65" s="304" t="s">
        <v>268</v>
      </c>
      <c r="D65" s="288" t="s">
        <v>37</v>
      </c>
      <c r="E65" s="309">
        <v>2003</v>
      </c>
      <c r="F65" s="306" t="s">
        <v>331</v>
      </c>
      <c r="G65" s="292">
        <v>1</v>
      </c>
      <c r="H65" s="291">
        <v>0.16</v>
      </c>
      <c r="I65" s="499">
        <f t="shared" si="0"/>
        <v>0.16</v>
      </c>
      <c r="J65" s="288" t="s">
        <v>16</v>
      </c>
      <c r="K65" s="294" t="s">
        <v>379</v>
      </c>
      <c r="L65" s="430">
        <v>14</v>
      </c>
      <c r="M65" s="296" t="s">
        <v>191</v>
      </c>
      <c r="N65" s="296" t="s">
        <v>370</v>
      </c>
      <c r="O65" s="297">
        <v>3</v>
      </c>
      <c r="P65" s="297">
        <v>8</v>
      </c>
      <c r="Q65" s="297">
        <v>7</v>
      </c>
      <c r="R65" s="297">
        <v>200</v>
      </c>
      <c r="S65" s="297">
        <v>100</v>
      </c>
      <c r="T65" s="297">
        <v>0</v>
      </c>
      <c r="U65" s="297">
        <v>0</v>
      </c>
      <c r="V65" s="527">
        <v>0</v>
      </c>
      <c r="W65" s="527">
        <v>0</v>
      </c>
      <c r="X65" s="639">
        <v>8.39</v>
      </c>
      <c r="Y65" s="633">
        <f t="shared" si="7"/>
        <v>1.3424</v>
      </c>
      <c r="Z65" s="639">
        <v>4.668892598775738</v>
      </c>
      <c r="AA65" s="307">
        <f t="shared" si="8"/>
        <v>0.7470228158041181</v>
      </c>
      <c r="AB65" s="301">
        <f t="shared" si="9"/>
        <v>0.7969999999999999</v>
      </c>
      <c r="AC65" s="308"/>
    </row>
    <row r="66" spans="1:29" ht="15" customHeight="1">
      <c r="A66" s="84"/>
      <c r="B66" s="8"/>
      <c r="C66" s="304" t="s">
        <v>269</v>
      </c>
      <c r="D66" s="288"/>
      <c r="E66" s="305" t="s">
        <v>85</v>
      </c>
      <c r="F66" s="306" t="s">
        <v>332</v>
      </c>
      <c r="G66" s="292">
        <v>1</v>
      </c>
      <c r="H66" s="291">
        <v>0.32</v>
      </c>
      <c r="I66" s="499">
        <f t="shared" si="0"/>
        <v>0.32</v>
      </c>
      <c r="J66" s="288" t="s">
        <v>16</v>
      </c>
      <c r="K66" s="294" t="s">
        <v>379</v>
      </c>
      <c r="L66" s="430">
        <v>14</v>
      </c>
      <c r="M66" s="296" t="s">
        <v>191</v>
      </c>
      <c r="N66" s="296" t="s">
        <v>414</v>
      </c>
      <c r="O66" s="297">
        <v>3</v>
      </c>
      <c r="P66" s="297">
        <v>6</v>
      </c>
      <c r="Q66" s="297">
        <v>4</v>
      </c>
      <c r="R66" s="297">
        <v>200</v>
      </c>
      <c r="S66" s="297">
        <v>100</v>
      </c>
      <c r="T66" s="297">
        <v>0</v>
      </c>
      <c r="U66" s="297">
        <v>0</v>
      </c>
      <c r="V66" s="527">
        <v>0</v>
      </c>
      <c r="W66" s="527">
        <v>0</v>
      </c>
      <c r="X66" s="639">
        <v>9.05</v>
      </c>
      <c r="Y66" s="633">
        <f t="shared" si="7"/>
        <v>2.8960000000000004</v>
      </c>
      <c r="Z66" s="639">
        <v>4.323936932632585</v>
      </c>
      <c r="AA66" s="307">
        <f t="shared" si="8"/>
        <v>1.3836598184424274</v>
      </c>
      <c r="AB66" s="301">
        <f t="shared" si="9"/>
        <v>1.093</v>
      </c>
      <c r="AC66" s="308"/>
    </row>
    <row r="67" spans="1:29" ht="15" customHeight="1">
      <c r="A67" s="84"/>
      <c r="B67" s="8"/>
      <c r="C67" s="304" t="s">
        <v>270</v>
      </c>
      <c r="D67" s="288"/>
      <c r="E67" s="309">
        <v>2004</v>
      </c>
      <c r="F67" s="306" t="s">
        <v>331</v>
      </c>
      <c r="G67" s="292">
        <v>1</v>
      </c>
      <c r="H67" s="291">
        <v>0.16</v>
      </c>
      <c r="I67" s="499">
        <f t="shared" si="0"/>
        <v>0.16</v>
      </c>
      <c r="J67" s="288" t="s">
        <v>16</v>
      </c>
      <c r="K67" s="294" t="s">
        <v>379</v>
      </c>
      <c r="L67" s="430">
        <v>14</v>
      </c>
      <c r="M67" s="296" t="s">
        <v>191</v>
      </c>
      <c r="N67" s="296" t="s">
        <v>414</v>
      </c>
      <c r="O67" s="297">
        <v>3</v>
      </c>
      <c r="P67" s="297">
        <v>8</v>
      </c>
      <c r="Q67" s="297">
        <v>7</v>
      </c>
      <c r="R67" s="297">
        <v>150</v>
      </c>
      <c r="S67" s="297">
        <v>100</v>
      </c>
      <c r="T67" s="297">
        <v>0</v>
      </c>
      <c r="U67" s="297">
        <v>0</v>
      </c>
      <c r="V67" s="527">
        <v>0</v>
      </c>
      <c r="W67" s="527">
        <v>0</v>
      </c>
      <c r="X67" s="639">
        <v>8.02</v>
      </c>
      <c r="Y67" s="633">
        <f t="shared" si="7"/>
        <v>1.2832</v>
      </c>
      <c r="Z67" s="639">
        <v>4.513224535734384</v>
      </c>
      <c r="AA67" s="307">
        <f t="shared" si="8"/>
        <v>0.7221159257175015</v>
      </c>
      <c r="AB67" s="301">
        <f t="shared" si="9"/>
        <v>0.7769999999999997</v>
      </c>
      <c r="AC67" s="308"/>
    </row>
    <row r="68" spans="1:29" s="215" customFormat="1" ht="15" customHeight="1">
      <c r="A68" s="84"/>
      <c r="B68" s="8"/>
      <c r="C68" s="304" t="s">
        <v>271</v>
      </c>
      <c r="D68" s="288"/>
      <c r="E68" s="305" t="s">
        <v>86</v>
      </c>
      <c r="F68" s="306" t="s">
        <v>332</v>
      </c>
      <c r="G68" s="292">
        <v>42</v>
      </c>
      <c r="H68" s="291">
        <v>11.38</v>
      </c>
      <c r="I68" s="499">
        <f t="shared" si="0"/>
        <v>0.27095238095238094</v>
      </c>
      <c r="J68" s="288" t="s">
        <v>15</v>
      </c>
      <c r="K68" s="294" t="s">
        <v>383</v>
      </c>
      <c r="L68" s="430">
        <v>14</v>
      </c>
      <c r="M68" s="296" t="s">
        <v>191</v>
      </c>
      <c r="N68" s="296" t="s">
        <v>414</v>
      </c>
      <c r="O68" s="297">
        <v>3</v>
      </c>
      <c r="P68" s="297">
        <v>6</v>
      </c>
      <c r="Q68" s="297">
        <v>4</v>
      </c>
      <c r="R68" s="297">
        <v>150</v>
      </c>
      <c r="S68" s="297">
        <v>100</v>
      </c>
      <c r="T68" s="297">
        <v>0</v>
      </c>
      <c r="U68" s="297">
        <v>0</v>
      </c>
      <c r="V68" s="527">
        <v>0</v>
      </c>
      <c r="W68" s="527">
        <v>0</v>
      </c>
      <c r="X68" s="639">
        <v>8.45</v>
      </c>
      <c r="Y68" s="633">
        <f t="shared" si="7"/>
        <v>96.161</v>
      </c>
      <c r="Z68" s="639">
        <v>4.728595411303861</v>
      </c>
      <c r="AA68" s="307">
        <f t="shared" si="8"/>
        <v>53.81141578063794</v>
      </c>
      <c r="AB68" s="301">
        <f t="shared" si="9"/>
        <v>0.7870000000000001</v>
      </c>
      <c r="AC68" s="308"/>
    </row>
    <row r="69" spans="1:29" s="215" customFormat="1" ht="15" customHeight="1">
      <c r="A69" s="84"/>
      <c r="B69" s="8"/>
      <c r="C69" s="304" t="s">
        <v>272</v>
      </c>
      <c r="D69" s="288"/>
      <c r="E69" s="309">
        <v>2005</v>
      </c>
      <c r="F69" s="306" t="s">
        <v>331</v>
      </c>
      <c r="G69" s="292">
        <v>21</v>
      </c>
      <c r="H69" s="291">
        <v>10.21</v>
      </c>
      <c r="I69" s="499">
        <f t="shared" si="0"/>
        <v>0.48619047619047623</v>
      </c>
      <c r="J69" s="288" t="s">
        <v>15</v>
      </c>
      <c r="K69" s="294" t="s">
        <v>383</v>
      </c>
      <c r="L69" s="430">
        <v>14</v>
      </c>
      <c r="M69" s="296" t="s">
        <v>191</v>
      </c>
      <c r="N69" s="296" t="s">
        <v>414</v>
      </c>
      <c r="O69" s="297">
        <v>3</v>
      </c>
      <c r="P69" s="297">
        <v>8</v>
      </c>
      <c r="Q69" s="297">
        <v>7</v>
      </c>
      <c r="R69" s="297">
        <v>150</v>
      </c>
      <c r="S69" s="297">
        <v>100</v>
      </c>
      <c r="T69" s="297">
        <v>0</v>
      </c>
      <c r="U69" s="297">
        <v>0</v>
      </c>
      <c r="V69" s="527">
        <v>0</v>
      </c>
      <c r="W69" s="527">
        <v>0</v>
      </c>
      <c r="X69" s="639">
        <v>7.185</v>
      </c>
      <c r="Y69" s="633">
        <f t="shared" si="7"/>
        <v>73.35885</v>
      </c>
      <c r="Z69" s="639">
        <v>3.999</v>
      </c>
      <c r="AA69" s="307">
        <f t="shared" si="8"/>
        <v>40.82979</v>
      </c>
      <c r="AB69" s="301">
        <f t="shared" si="9"/>
        <v>0.7966991747936982</v>
      </c>
      <c r="AC69" s="308"/>
    </row>
    <row r="70" spans="1:29" s="215" customFormat="1" ht="15" customHeight="1">
      <c r="A70" s="84"/>
      <c r="B70" s="8"/>
      <c r="C70" s="304" t="s">
        <v>273</v>
      </c>
      <c r="D70" s="288"/>
      <c r="E70" s="305" t="s">
        <v>250</v>
      </c>
      <c r="F70" s="306" t="s">
        <v>332</v>
      </c>
      <c r="G70" s="292">
        <v>59</v>
      </c>
      <c r="H70" s="291">
        <v>28</v>
      </c>
      <c r="I70" s="499">
        <f t="shared" si="0"/>
        <v>0.4745762711864407</v>
      </c>
      <c r="J70" s="288" t="s">
        <v>15</v>
      </c>
      <c r="K70" s="294" t="s">
        <v>383</v>
      </c>
      <c r="L70" s="430">
        <v>10</v>
      </c>
      <c r="M70" s="296" t="s">
        <v>191</v>
      </c>
      <c r="N70" s="296" t="s">
        <v>415</v>
      </c>
      <c r="O70" s="297">
        <v>3</v>
      </c>
      <c r="P70" s="297">
        <v>6</v>
      </c>
      <c r="Q70" s="297">
        <v>4</v>
      </c>
      <c r="R70" s="297">
        <v>150</v>
      </c>
      <c r="S70" s="297">
        <v>100</v>
      </c>
      <c r="T70" s="297">
        <v>0</v>
      </c>
      <c r="U70" s="297">
        <v>0</v>
      </c>
      <c r="V70" s="527">
        <v>0</v>
      </c>
      <c r="W70" s="527">
        <v>0</v>
      </c>
      <c r="X70" s="639">
        <v>9.04</v>
      </c>
      <c r="Y70" s="633">
        <f>$H70*X70</f>
        <v>253.11999999999998</v>
      </c>
      <c r="Z70" s="639">
        <v>4.67</v>
      </c>
      <c r="AA70" s="307">
        <f>$H70*Z70</f>
        <v>130.76</v>
      </c>
      <c r="AB70" s="301">
        <f t="shared" si="9"/>
        <v>0.9357601713062096</v>
      </c>
      <c r="AC70" s="308"/>
    </row>
    <row r="71" spans="1:29" s="215" customFormat="1" ht="15" customHeight="1">
      <c r="A71" s="84"/>
      <c r="B71" s="432"/>
      <c r="C71" s="304" t="s">
        <v>274</v>
      </c>
      <c r="D71" s="288"/>
      <c r="E71" s="309">
        <v>2006</v>
      </c>
      <c r="F71" s="306" t="s">
        <v>331</v>
      </c>
      <c r="G71" s="292">
        <v>130</v>
      </c>
      <c r="H71" s="291">
        <v>73</v>
      </c>
      <c r="I71" s="499">
        <f t="shared" si="0"/>
        <v>0.5615384615384615</v>
      </c>
      <c r="J71" s="288" t="s">
        <v>15</v>
      </c>
      <c r="K71" s="294" t="s">
        <v>383</v>
      </c>
      <c r="L71" s="430">
        <v>10</v>
      </c>
      <c r="M71" s="296" t="s">
        <v>191</v>
      </c>
      <c r="N71" s="296" t="s">
        <v>415</v>
      </c>
      <c r="O71" s="297">
        <v>3</v>
      </c>
      <c r="P71" s="297">
        <v>8</v>
      </c>
      <c r="Q71" s="297">
        <v>7</v>
      </c>
      <c r="R71" s="297">
        <v>150</v>
      </c>
      <c r="S71" s="297">
        <v>100</v>
      </c>
      <c r="T71" s="297">
        <v>0</v>
      </c>
      <c r="U71" s="297">
        <v>0</v>
      </c>
      <c r="V71" s="527">
        <v>0</v>
      </c>
      <c r="W71" s="527">
        <v>0</v>
      </c>
      <c r="X71" s="639">
        <v>7.9</v>
      </c>
      <c r="Y71" s="633">
        <f>$H71*X71</f>
        <v>576.7</v>
      </c>
      <c r="Z71" s="639">
        <v>4.1</v>
      </c>
      <c r="AA71" s="307">
        <f>$H71*Z71</f>
        <v>299.29999999999995</v>
      </c>
      <c r="AB71" s="301">
        <f t="shared" si="9"/>
        <v>0.9268292682926831</v>
      </c>
      <c r="AC71" s="308"/>
    </row>
    <row r="72" spans="1:29" s="215" customFormat="1" ht="15" customHeight="1">
      <c r="A72" s="84"/>
      <c r="B72" s="431">
        <v>4</v>
      </c>
      <c r="C72" s="304" t="s">
        <v>275</v>
      </c>
      <c r="D72" s="288" t="s">
        <v>37</v>
      </c>
      <c r="E72" s="309">
        <v>2005</v>
      </c>
      <c r="F72" s="306" t="s">
        <v>331</v>
      </c>
      <c r="G72" s="292">
        <v>28</v>
      </c>
      <c r="H72" s="291">
        <v>9.34</v>
      </c>
      <c r="I72" s="499">
        <f t="shared" si="0"/>
        <v>0.3335714285714286</v>
      </c>
      <c r="J72" s="288" t="s">
        <v>15</v>
      </c>
      <c r="K72" s="294" t="s">
        <v>379</v>
      </c>
      <c r="L72" s="430">
        <v>14</v>
      </c>
      <c r="M72" s="296" t="s">
        <v>191</v>
      </c>
      <c r="N72" s="296" t="s">
        <v>414</v>
      </c>
      <c r="O72" s="297">
        <v>3</v>
      </c>
      <c r="P72" s="297">
        <v>8</v>
      </c>
      <c r="Q72" s="297">
        <v>7</v>
      </c>
      <c r="R72" s="297">
        <v>150</v>
      </c>
      <c r="S72" s="297">
        <v>100</v>
      </c>
      <c r="T72" s="297">
        <v>0</v>
      </c>
      <c r="U72" s="297">
        <v>0</v>
      </c>
      <c r="V72" s="527">
        <v>0</v>
      </c>
      <c r="W72" s="527">
        <v>0</v>
      </c>
      <c r="X72" s="639">
        <v>7.99</v>
      </c>
      <c r="Y72" s="633">
        <f t="shared" si="7"/>
        <v>74.6266</v>
      </c>
      <c r="Z72" s="639">
        <v>3.406</v>
      </c>
      <c r="AA72" s="307">
        <f t="shared" si="8"/>
        <v>31.81204</v>
      </c>
      <c r="AB72" s="301">
        <f t="shared" si="9"/>
        <v>1.3458602466236051</v>
      </c>
      <c r="AC72" s="308"/>
    </row>
    <row r="73" spans="1:29" s="215" customFormat="1" ht="15" customHeight="1">
      <c r="A73" s="84"/>
      <c r="B73" s="8"/>
      <c r="C73" s="304" t="s">
        <v>276</v>
      </c>
      <c r="D73" s="288"/>
      <c r="E73" s="305" t="s">
        <v>87</v>
      </c>
      <c r="F73" s="306" t="s">
        <v>332</v>
      </c>
      <c r="G73" s="292">
        <v>73</v>
      </c>
      <c r="H73" s="291">
        <v>42</v>
      </c>
      <c r="I73" s="499">
        <f t="shared" si="0"/>
        <v>0.5753424657534246</v>
      </c>
      <c r="J73" s="288" t="s">
        <v>15</v>
      </c>
      <c r="K73" s="294" t="s">
        <v>379</v>
      </c>
      <c r="L73" s="430">
        <v>10</v>
      </c>
      <c r="M73" s="296" t="s">
        <v>191</v>
      </c>
      <c r="N73" s="296" t="s">
        <v>415</v>
      </c>
      <c r="O73" s="297">
        <v>3</v>
      </c>
      <c r="P73" s="297">
        <v>6</v>
      </c>
      <c r="Q73" s="297">
        <v>4</v>
      </c>
      <c r="R73" s="297">
        <v>150</v>
      </c>
      <c r="S73" s="297">
        <v>100</v>
      </c>
      <c r="T73" s="297">
        <v>0</v>
      </c>
      <c r="U73" s="297">
        <v>0</v>
      </c>
      <c r="V73" s="527">
        <v>0</v>
      </c>
      <c r="W73" s="527">
        <v>0</v>
      </c>
      <c r="X73" s="639">
        <v>9</v>
      </c>
      <c r="Y73" s="633">
        <f t="shared" si="7"/>
        <v>378</v>
      </c>
      <c r="Z73" s="639">
        <v>4.33</v>
      </c>
      <c r="AA73" s="307">
        <f t="shared" si="8"/>
        <v>181.86</v>
      </c>
      <c r="AB73" s="301">
        <f t="shared" si="9"/>
        <v>1.0785219399538106</v>
      </c>
      <c r="AC73" s="308"/>
    </row>
    <row r="74" spans="1:29" s="215" customFormat="1" ht="15" customHeight="1">
      <c r="A74" s="84"/>
      <c r="B74" s="432"/>
      <c r="C74" s="304" t="s">
        <v>277</v>
      </c>
      <c r="D74" s="288"/>
      <c r="E74" s="309">
        <v>2006</v>
      </c>
      <c r="F74" s="306" t="s">
        <v>331</v>
      </c>
      <c r="G74" s="292">
        <v>106</v>
      </c>
      <c r="H74" s="291">
        <v>63</v>
      </c>
      <c r="I74" s="499">
        <f t="shared" si="0"/>
        <v>0.5943396226415094</v>
      </c>
      <c r="J74" s="288" t="s">
        <v>15</v>
      </c>
      <c r="K74" s="294" t="s">
        <v>379</v>
      </c>
      <c r="L74" s="430">
        <v>10</v>
      </c>
      <c r="M74" s="296" t="s">
        <v>191</v>
      </c>
      <c r="N74" s="296" t="s">
        <v>414</v>
      </c>
      <c r="O74" s="297">
        <v>3</v>
      </c>
      <c r="P74" s="297">
        <v>8</v>
      </c>
      <c r="Q74" s="297">
        <v>7</v>
      </c>
      <c r="R74" s="297">
        <v>150</v>
      </c>
      <c r="S74" s="297">
        <v>100</v>
      </c>
      <c r="T74" s="297">
        <v>0</v>
      </c>
      <c r="U74" s="297">
        <v>0</v>
      </c>
      <c r="V74" s="527">
        <v>0</v>
      </c>
      <c r="W74" s="527">
        <v>0</v>
      </c>
      <c r="X74" s="639">
        <v>8.5</v>
      </c>
      <c r="Y74" s="633">
        <f t="shared" si="7"/>
        <v>535.5</v>
      </c>
      <c r="Z74" s="639">
        <v>4</v>
      </c>
      <c r="AA74" s="307">
        <f t="shared" si="8"/>
        <v>252</v>
      </c>
      <c r="AB74" s="301">
        <f t="shared" si="9"/>
        <v>1.125</v>
      </c>
      <c r="AC74" s="308"/>
    </row>
    <row r="75" spans="1:29" s="215" customFormat="1" ht="15" customHeight="1">
      <c r="A75" s="84"/>
      <c r="B75" s="431">
        <v>5</v>
      </c>
      <c r="C75" s="304" t="s">
        <v>278</v>
      </c>
      <c r="D75" s="288" t="s">
        <v>37</v>
      </c>
      <c r="E75" s="309">
        <v>2005</v>
      </c>
      <c r="F75" s="306" t="s">
        <v>331</v>
      </c>
      <c r="G75" s="292">
        <v>78</v>
      </c>
      <c r="H75" s="291">
        <v>41.75</v>
      </c>
      <c r="I75" s="499">
        <f t="shared" si="0"/>
        <v>0.5352564102564102</v>
      </c>
      <c r="J75" s="288" t="s">
        <v>186</v>
      </c>
      <c r="K75" s="294" t="s">
        <v>383</v>
      </c>
      <c r="L75" s="430">
        <v>10</v>
      </c>
      <c r="M75" s="296" t="s">
        <v>191</v>
      </c>
      <c r="N75" s="296" t="s">
        <v>414</v>
      </c>
      <c r="O75" s="297">
        <v>3</v>
      </c>
      <c r="P75" s="297">
        <v>8</v>
      </c>
      <c r="Q75" s="297">
        <v>7</v>
      </c>
      <c r="R75" s="297">
        <v>150</v>
      </c>
      <c r="S75" s="297">
        <v>100</v>
      </c>
      <c r="T75" s="297">
        <v>0</v>
      </c>
      <c r="U75" s="297">
        <v>0</v>
      </c>
      <c r="V75" s="527">
        <v>0</v>
      </c>
      <c r="W75" s="527">
        <v>0</v>
      </c>
      <c r="X75" s="639">
        <v>8.634</v>
      </c>
      <c r="Y75" s="633">
        <f t="shared" si="7"/>
        <v>360.46950000000004</v>
      </c>
      <c r="Z75" s="639">
        <v>4.056</v>
      </c>
      <c r="AA75" s="307">
        <f t="shared" si="8"/>
        <v>169.338</v>
      </c>
      <c r="AB75" s="301">
        <f t="shared" si="9"/>
        <v>1.1286982248520712</v>
      </c>
      <c r="AC75" s="308"/>
    </row>
    <row r="76" spans="1:29" ht="15" customHeight="1">
      <c r="A76" s="84"/>
      <c r="B76" s="8"/>
      <c r="C76" s="304" t="s">
        <v>279</v>
      </c>
      <c r="D76" s="288"/>
      <c r="E76" s="305" t="s">
        <v>87</v>
      </c>
      <c r="F76" s="306" t="s">
        <v>332</v>
      </c>
      <c r="G76" s="292">
        <v>223</v>
      </c>
      <c r="H76" s="291">
        <v>160</v>
      </c>
      <c r="I76" s="499">
        <f t="shared" si="0"/>
        <v>0.7174887892376681</v>
      </c>
      <c r="J76" s="288" t="s">
        <v>15</v>
      </c>
      <c r="K76" s="294" t="s">
        <v>383</v>
      </c>
      <c r="L76" s="430">
        <v>10</v>
      </c>
      <c r="M76" s="296" t="s">
        <v>191</v>
      </c>
      <c r="N76" s="296" t="s">
        <v>415</v>
      </c>
      <c r="O76" s="297">
        <v>3</v>
      </c>
      <c r="P76" s="297">
        <v>6</v>
      </c>
      <c r="Q76" s="297">
        <v>4</v>
      </c>
      <c r="R76" s="297">
        <v>150</v>
      </c>
      <c r="S76" s="297">
        <v>100</v>
      </c>
      <c r="T76" s="297">
        <v>0</v>
      </c>
      <c r="U76" s="297">
        <v>0</v>
      </c>
      <c r="V76" s="527">
        <v>0</v>
      </c>
      <c r="W76" s="527">
        <v>0</v>
      </c>
      <c r="X76" s="639">
        <v>8.2</v>
      </c>
      <c r="Y76" s="633">
        <f>$H76*X76</f>
        <v>1312</v>
      </c>
      <c r="Z76" s="639">
        <v>4.11</v>
      </c>
      <c r="AA76" s="307">
        <f>$H76*Z76</f>
        <v>657.6</v>
      </c>
      <c r="AB76" s="301">
        <f t="shared" si="9"/>
        <v>0.9951338199513378</v>
      </c>
      <c r="AC76" s="308"/>
    </row>
    <row r="77" spans="1:29" ht="15" customHeight="1">
      <c r="A77" s="84"/>
      <c r="B77" s="432"/>
      <c r="C77" s="304" t="s">
        <v>280</v>
      </c>
      <c r="D77" s="288"/>
      <c r="E77" s="309">
        <v>2006</v>
      </c>
      <c r="F77" s="306" t="s">
        <v>331</v>
      </c>
      <c r="G77" s="292">
        <v>1613</v>
      </c>
      <c r="H77" s="291">
        <v>645</v>
      </c>
      <c r="I77" s="499">
        <f t="shared" si="0"/>
        <v>0.39987600743955365</v>
      </c>
      <c r="J77" s="288" t="s">
        <v>15</v>
      </c>
      <c r="K77" s="294" t="s">
        <v>383</v>
      </c>
      <c r="L77" s="430">
        <v>10</v>
      </c>
      <c r="M77" s="296" t="s">
        <v>191</v>
      </c>
      <c r="N77" s="296" t="s">
        <v>414</v>
      </c>
      <c r="O77" s="297">
        <v>3</v>
      </c>
      <c r="P77" s="297">
        <v>8</v>
      </c>
      <c r="Q77" s="297">
        <v>7</v>
      </c>
      <c r="R77" s="297">
        <v>150</v>
      </c>
      <c r="S77" s="297">
        <v>100</v>
      </c>
      <c r="T77" s="297">
        <v>0</v>
      </c>
      <c r="U77" s="297">
        <v>0</v>
      </c>
      <c r="V77" s="527">
        <v>0</v>
      </c>
      <c r="W77" s="527">
        <v>0</v>
      </c>
      <c r="X77" s="639">
        <v>9</v>
      </c>
      <c r="Y77" s="633">
        <f>$H77*X77</f>
        <v>5805</v>
      </c>
      <c r="Z77" s="639">
        <v>3.9</v>
      </c>
      <c r="AA77" s="307">
        <f>$H77*Z77</f>
        <v>2515.5</v>
      </c>
      <c r="AB77" s="301">
        <f t="shared" si="9"/>
        <v>1.307692307692308</v>
      </c>
      <c r="AC77" s="308"/>
    </row>
    <row r="78" spans="1:29" ht="15" customHeight="1">
      <c r="A78" s="84"/>
      <c r="B78" s="431">
        <v>6</v>
      </c>
      <c r="C78" s="304" t="s">
        <v>281</v>
      </c>
      <c r="D78" s="288" t="s">
        <v>37</v>
      </c>
      <c r="E78" s="309">
        <v>2005</v>
      </c>
      <c r="F78" s="306" t="s">
        <v>331</v>
      </c>
      <c r="G78" s="292">
        <v>1</v>
      </c>
      <c r="H78" s="291">
        <v>0.25</v>
      </c>
      <c r="I78" s="499">
        <f aca="true" t="shared" si="10" ref="I78:I92">H78/G78</f>
        <v>0.25</v>
      </c>
      <c r="J78" s="288" t="s">
        <v>186</v>
      </c>
      <c r="K78" s="294" t="s">
        <v>379</v>
      </c>
      <c r="L78" s="430">
        <v>14</v>
      </c>
      <c r="M78" s="296" t="s">
        <v>191</v>
      </c>
      <c r="N78" s="296" t="s">
        <v>414</v>
      </c>
      <c r="O78" s="297">
        <v>3</v>
      </c>
      <c r="P78" s="297">
        <v>8</v>
      </c>
      <c r="Q78" s="297">
        <v>7</v>
      </c>
      <c r="R78" s="297">
        <v>150</v>
      </c>
      <c r="S78" s="297">
        <v>100</v>
      </c>
      <c r="T78" s="297">
        <v>0</v>
      </c>
      <c r="U78" s="297">
        <v>0</v>
      </c>
      <c r="V78" s="527">
        <v>0</v>
      </c>
      <c r="W78" s="527">
        <v>0</v>
      </c>
      <c r="X78" s="639">
        <v>8.864</v>
      </c>
      <c r="Y78" s="633">
        <f t="shared" si="7"/>
        <v>2.216</v>
      </c>
      <c r="Z78" s="639">
        <v>4.056</v>
      </c>
      <c r="AA78" s="307">
        <f t="shared" si="8"/>
        <v>1.014</v>
      </c>
      <c r="AB78" s="301">
        <f t="shared" si="9"/>
        <v>1.1854043392504932</v>
      </c>
      <c r="AC78" s="308"/>
    </row>
    <row r="79" spans="1:29" s="215" customFormat="1" ht="15" customHeight="1">
      <c r="A79" s="84"/>
      <c r="B79" s="8"/>
      <c r="C79" s="304" t="s">
        <v>282</v>
      </c>
      <c r="D79" s="288"/>
      <c r="E79" s="305" t="s">
        <v>87</v>
      </c>
      <c r="F79" s="306" t="s">
        <v>332</v>
      </c>
      <c r="G79" s="292">
        <v>5</v>
      </c>
      <c r="H79" s="291">
        <v>4</v>
      </c>
      <c r="I79" s="499">
        <f t="shared" si="10"/>
        <v>0.8</v>
      </c>
      <c r="J79" s="288" t="s">
        <v>15</v>
      </c>
      <c r="K79" s="294" t="s">
        <v>379</v>
      </c>
      <c r="L79" s="430">
        <v>10</v>
      </c>
      <c r="M79" s="296" t="s">
        <v>191</v>
      </c>
      <c r="N79" s="296" t="s">
        <v>415</v>
      </c>
      <c r="O79" s="297">
        <v>3</v>
      </c>
      <c r="P79" s="297">
        <v>6</v>
      </c>
      <c r="Q79" s="297">
        <v>4</v>
      </c>
      <c r="R79" s="297">
        <v>150</v>
      </c>
      <c r="S79" s="297">
        <v>100</v>
      </c>
      <c r="T79" s="297">
        <v>0</v>
      </c>
      <c r="U79" s="297">
        <v>0</v>
      </c>
      <c r="V79" s="527">
        <v>0</v>
      </c>
      <c r="W79" s="527">
        <v>0</v>
      </c>
      <c r="X79" s="639">
        <v>8.97</v>
      </c>
      <c r="Y79" s="633">
        <f t="shared" si="7"/>
        <v>35.88</v>
      </c>
      <c r="Z79" s="639">
        <v>4.56</v>
      </c>
      <c r="AA79" s="307">
        <f t="shared" si="8"/>
        <v>18.24</v>
      </c>
      <c r="AB79" s="301">
        <f t="shared" si="9"/>
        <v>0.9671052631578951</v>
      </c>
      <c r="AC79" s="308"/>
    </row>
    <row r="80" spans="1:29" s="215" customFormat="1" ht="15" customHeight="1">
      <c r="A80" s="84"/>
      <c r="B80" s="432"/>
      <c r="C80" s="304" t="s">
        <v>283</v>
      </c>
      <c r="D80" s="288"/>
      <c r="E80" s="309">
        <v>2006</v>
      </c>
      <c r="F80" s="306" t="s">
        <v>331</v>
      </c>
      <c r="G80" s="292">
        <v>15</v>
      </c>
      <c r="H80" s="291">
        <v>4</v>
      </c>
      <c r="I80" s="499">
        <f t="shared" si="10"/>
        <v>0.26666666666666666</v>
      </c>
      <c r="J80" s="288" t="s">
        <v>15</v>
      </c>
      <c r="K80" s="294" t="s">
        <v>379</v>
      </c>
      <c r="L80" s="430">
        <v>10</v>
      </c>
      <c r="M80" s="296" t="s">
        <v>191</v>
      </c>
      <c r="N80" s="296" t="s">
        <v>414</v>
      </c>
      <c r="O80" s="297">
        <v>3</v>
      </c>
      <c r="P80" s="297">
        <v>8</v>
      </c>
      <c r="Q80" s="297">
        <v>7</v>
      </c>
      <c r="R80" s="297">
        <v>150</v>
      </c>
      <c r="S80" s="297">
        <v>100</v>
      </c>
      <c r="T80" s="297">
        <v>0</v>
      </c>
      <c r="U80" s="297">
        <v>0</v>
      </c>
      <c r="V80" s="527">
        <v>0</v>
      </c>
      <c r="W80" s="527">
        <v>0</v>
      </c>
      <c r="X80" s="639">
        <v>8.4</v>
      </c>
      <c r="Y80" s="633">
        <f t="shared" si="7"/>
        <v>33.6</v>
      </c>
      <c r="Z80" s="639">
        <v>3.7</v>
      </c>
      <c r="AA80" s="307">
        <f t="shared" si="8"/>
        <v>14.8</v>
      </c>
      <c r="AB80" s="301">
        <f t="shared" si="9"/>
        <v>1.2702702702702702</v>
      </c>
      <c r="AC80" s="308"/>
    </row>
    <row r="81" spans="1:29" s="215" customFormat="1" ht="15" customHeight="1">
      <c r="A81" s="84"/>
      <c r="B81" s="431">
        <v>7</v>
      </c>
      <c r="C81" s="304" t="s">
        <v>284</v>
      </c>
      <c r="D81" s="288" t="s">
        <v>37</v>
      </c>
      <c r="E81" s="305" t="s">
        <v>86</v>
      </c>
      <c r="F81" s="306" t="s">
        <v>332</v>
      </c>
      <c r="G81" s="292">
        <v>14</v>
      </c>
      <c r="H81" s="291">
        <v>7.4</v>
      </c>
      <c r="I81" s="499">
        <f t="shared" si="10"/>
        <v>0.5285714285714286</v>
      </c>
      <c r="J81" s="288" t="s">
        <v>15</v>
      </c>
      <c r="K81" s="294" t="s">
        <v>379</v>
      </c>
      <c r="L81" s="430">
        <v>14</v>
      </c>
      <c r="M81" s="296" t="s">
        <v>191</v>
      </c>
      <c r="N81" s="296" t="s">
        <v>415</v>
      </c>
      <c r="O81" s="297">
        <v>3</v>
      </c>
      <c r="P81" s="297">
        <v>6</v>
      </c>
      <c r="Q81" s="297">
        <v>4</v>
      </c>
      <c r="R81" s="297">
        <v>150</v>
      </c>
      <c r="S81" s="297">
        <v>100</v>
      </c>
      <c r="T81" s="297">
        <v>0</v>
      </c>
      <c r="U81" s="297">
        <v>0</v>
      </c>
      <c r="V81" s="527">
        <v>0</v>
      </c>
      <c r="W81" s="527">
        <v>0</v>
      </c>
      <c r="X81" s="639">
        <v>8.29</v>
      </c>
      <c r="Y81" s="633">
        <f t="shared" si="7"/>
        <v>61.346</v>
      </c>
      <c r="Z81" s="639">
        <v>3.3427419354838706</v>
      </c>
      <c r="AA81" s="307">
        <f t="shared" si="8"/>
        <v>24.736290322580643</v>
      </c>
      <c r="AB81" s="301">
        <f t="shared" si="9"/>
        <v>1.48</v>
      </c>
      <c r="AC81" s="308"/>
    </row>
    <row r="82" spans="1:29" s="215" customFormat="1" ht="15" customHeight="1">
      <c r="A82" s="84"/>
      <c r="B82" s="8"/>
      <c r="C82" s="304" t="s">
        <v>285</v>
      </c>
      <c r="D82" s="288"/>
      <c r="E82" s="309">
        <v>2005</v>
      </c>
      <c r="F82" s="306" t="s">
        <v>331</v>
      </c>
      <c r="G82" s="292">
        <v>6</v>
      </c>
      <c r="H82" s="291">
        <v>5</v>
      </c>
      <c r="I82" s="499">
        <f t="shared" si="10"/>
        <v>0.8333333333333334</v>
      </c>
      <c r="J82" s="288" t="s">
        <v>15</v>
      </c>
      <c r="K82" s="294" t="s">
        <v>379</v>
      </c>
      <c r="L82" s="430">
        <v>14</v>
      </c>
      <c r="M82" s="296" t="s">
        <v>191</v>
      </c>
      <c r="N82" s="296" t="s">
        <v>414</v>
      </c>
      <c r="O82" s="297">
        <v>3</v>
      </c>
      <c r="P82" s="297">
        <v>8</v>
      </c>
      <c r="Q82" s="297">
        <v>7</v>
      </c>
      <c r="R82" s="297">
        <v>150</v>
      </c>
      <c r="S82" s="297">
        <v>100</v>
      </c>
      <c r="T82" s="297">
        <v>0</v>
      </c>
      <c r="U82" s="297">
        <v>0</v>
      </c>
      <c r="V82" s="527">
        <v>0</v>
      </c>
      <c r="W82" s="527">
        <v>0</v>
      </c>
      <c r="X82" s="639">
        <v>8.227</v>
      </c>
      <c r="Y82" s="633">
        <f t="shared" si="7"/>
        <v>41.135000000000005</v>
      </c>
      <c r="Z82" s="639">
        <v>4.344</v>
      </c>
      <c r="AA82" s="307">
        <f t="shared" si="8"/>
        <v>21.720000000000002</v>
      </c>
      <c r="AB82" s="301">
        <f t="shared" si="9"/>
        <v>0.8938766114180479</v>
      </c>
      <c r="AC82" s="308"/>
    </row>
    <row r="83" spans="1:29" s="215" customFormat="1" ht="15" customHeight="1">
      <c r="A83" s="84"/>
      <c r="B83" s="8"/>
      <c r="C83" s="304" t="s">
        <v>286</v>
      </c>
      <c r="D83" s="288"/>
      <c r="E83" s="305" t="s">
        <v>87</v>
      </c>
      <c r="F83" s="306" t="s">
        <v>332</v>
      </c>
      <c r="G83" s="292">
        <v>31</v>
      </c>
      <c r="H83" s="291">
        <v>28</v>
      </c>
      <c r="I83" s="499">
        <f t="shared" si="10"/>
        <v>0.9032258064516129</v>
      </c>
      <c r="J83" s="288" t="s">
        <v>186</v>
      </c>
      <c r="K83" s="294" t="s">
        <v>383</v>
      </c>
      <c r="L83" s="430">
        <v>10</v>
      </c>
      <c r="M83" s="296" t="s">
        <v>191</v>
      </c>
      <c r="N83" s="296" t="s">
        <v>415</v>
      </c>
      <c r="O83" s="297">
        <v>3</v>
      </c>
      <c r="P83" s="297">
        <v>6</v>
      </c>
      <c r="Q83" s="297">
        <v>4</v>
      </c>
      <c r="R83" s="297">
        <v>150</v>
      </c>
      <c r="S83" s="297">
        <v>100</v>
      </c>
      <c r="T83" s="297">
        <v>0</v>
      </c>
      <c r="U83" s="297">
        <v>0</v>
      </c>
      <c r="V83" s="527">
        <v>0</v>
      </c>
      <c r="W83" s="527">
        <v>0</v>
      </c>
      <c r="X83" s="639">
        <v>9.5</v>
      </c>
      <c r="Y83" s="633">
        <f t="shared" si="7"/>
        <v>266</v>
      </c>
      <c r="Z83" s="639">
        <v>5.22</v>
      </c>
      <c r="AA83" s="307">
        <f t="shared" si="8"/>
        <v>146.16</v>
      </c>
      <c r="AB83" s="301">
        <f t="shared" si="9"/>
        <v>0.8199233716475096</v>
      </c>
      <c r="AC83" s="308"/>
    </row>
    <row r="84" spans="1:29" s="215" customFormat="1" ht="15" customHeight="1">
      <c r="A84" s="84"/>
      <c r="B84" s="432"/>
      <c r="C84" s="304" t="s">
        <v>287</v>
      </c>
      <c r="D84" s="288"/>
      <c r="E84" s="309">
        <v>2006</v>
      </c>
      <c r="F84" s="306" t="s">
        <v>331</v>
      </c>
      <c r="G84" s="292">
        <v>48</v>
      </c>
      <c r="H84" s="291">
        <v>48</v>
      </c>
      <c r="I84" s="499">
        <f t="shared" si="10"/>
        <v>1</v>
      </c>
      <c r="J84" s="288" t="s">
        <v>15</v>
      </c>
      <c r="K84" s="294" t="s">
        <v>383</v>
      </c>
      <c r="L84" s="430">
        <v>10</v>
      </c>
      <c r="M84" s="296" t="s">
        <v>191</v>
      </c>
      <c r="N84" s="296" t="s">
        <v>414</v>
      </c>
      <c r="O84" s="297">
        <v>3</v>
      </c>
      <c r="P84" s="297">
        <v>8</v>
      </c>
      <c r="Q84" s="297">
        <v>7</v>
      </c>
      <c r="R84" s="297">
        <v>150</v>
      </c>
      <c r="S84" s="297">
        <v>100</v>
      </c>
      <c r="T84" s="297">
        <v>0</v>
      </c>
      <c r="U84" s="297">
        <v>0</v>
      </c>
      <c r="V84" s="527">
        <v>0</v>
      </c>
      <c r="W84" s="527">
        <v>0</v>
      </c>
      <c r="X84" s="639">
        <v>8.5</v>
      </c>
      <c r="Y84" s="633">
        <f t="shared" si="7"/>
        <v>408</v>
      </c>
      <c r="Z84" s="639">
        <v>4.4</v>
      </c>
      <c r="AA84" s="307">
        <f t="shared" si="8"/>
        <v>211.20000000000002</v>
      </c>
      <c r="AB84" s="301">
        <f t="shared" si="9"/>
        <v>0.9318181818181817</v>
      </c>
      <c r="AC84" s="308"/>
    </row>
    <row r="85" spans="1:29" s="215" customFormat="1" ht="15" customHeight="1">
      <c r="A85" s="84"/>
      <c r="B85" s="303">
        <v>8</v>
      </c>
      <c r="C85" s="304" t="s">
        <v>421</v>
      </c>
      <c r="D85" s="288" t="s">
        <v>38</v>
      </c>
      <c r="E85" s="305" t="s">
        <v>87</v>
      </c>
      <c r="F85" s="306" t="s">
        <v>332</v>
      </c>
      <c r="G85" s="292">
        <v>96</v>
      </c>
      <c r="H85" s="291">
        <v>96</v>
      </c>
      <c r="I85" s="499">
        <f t="shared" si="10"/>
        <v>1</v>
      </c>
      <c r="J85" s="288" t="s">
        <v>144</v>
      </c>
      <c r="K85" s="294" t="s">
        <v>379</v>
      </c>
      <c r="L85" s="429" t="s">
        <v>382</v>
      </c>
      <c r="M85" s="296" t="s">
        <v>191</v>
      </c>
      <c r="N85" s="296" t="s">
        <v>380</v>
      </c>
      <c r="O85" s="297">
        <v>3</v>
      </c>
      <c r="P85" s="297">
        <v>4</v>
      </c>
      <c r="Q85" s="297">
        <v>6</v>
      </c>
      <c r="R85" s="297">
        <v>150</v>
      </c>
      <c r="S85" s="297">
        <v>100</v>
      </c>
      <c r="T85" s="297">
        <v>0</v>
      </c>
      <c r="U85" s="297">
        <v>0</v>
      </c>
      <c r="V85" s="527">
        <v>0</v>
      </c>
      <c r="W85" s="527">
        <v>0</v>
      </c>
      <c r="X85" s="639">
        <v>5.5</v>
      </c>
      <c r="Y85" s="633">
        <f t="shared" si="7"/>
        <v>528</v>
      </c>
      <c r="Z85" s="639">
        <v>3.5</v>
      </c>
      <c r="AA85" s="307">
        <f t="shared" si="8"/>
        <v>336</v>
      </c>
      <c r="AB85" s="301">
        <f t="shared" si="9"/>
        <v>0.5714285714285714</v>
      </c>
      <c r="AC85" s="308"/>
    </row>
    <row r="86" spans="1:29" s="215" customFormat="1" ht="15" customHeight="1">
      <c r="A86" s="84"/>
      <c r="B86" s="303">
        <v>9</v>
      </c>
      <c r="C86" s="304" t="s">
        <v>288</v>
      </c>
      <c r="D86" s="288" t="s">
        <v>37</v>
      </c>
      <c r="E86" s="309">
        <v>2006</v>
      </c>
      <c r="F86" s="306" t="s">
        <v>331</v>
      </c>
      <c r="G86" s="292">
        <v>7</v>
      </c>
      <c r="H86" s="291">
        <v>3</v>
      </c>
      <c r="I86" s="499">
        <f t="shared" si="10"/>
        <v>0.42857142857142855</v>
      </c>
      <c r="J86" s="288" t="s">
        <v>15</v>
      </c>
      <c r="K86" s="294" t="s">
        <v>383</v>
      </c>
      <c r="L86" s="430">
        <v>14</v>
      </c>
      <c r="M86" s="296" t="s">
        <v>191</v>
      </c>
      <c r="N86" s="296" t="s">
        <v>414</v>
      </c>
      <c r="O86" s="297">
        <v>3</v>
      </c>
      <c r="P86" s="297">
        <v>8</v>
      </c>
      <c r="Q86" s="297">
        <v>7</v>
      </c>
      <c r="R86" s="297">
        <v>150</v>
      </c>
      <c r="S86" s="297">
        <v>100</v>
      </c>
      <c r="T86" s="297">
        <v>0</v>
      </c>
      <c r="U86" s="297">
        <v>0</v>
      </c>
      <c r="V86" s="527">
        <v>0</v>
      </c>
      <c r="W86" s="527">
        <v>0</v>
      </c>
      <c r="X86" s="639">
        <v>8</v>
      </c>
      <c r="Y86" s="633">
        <f t="shared" si="7"/>
        <v>24</v>
      </c>
      <c r="Z86" s="639">
        <v>4.3</v>
      </c>
      <c r="AA86" s="307">
        <f t="shared" si="8"/>
        <v>12.899999999999999</v>
      </c>
      <c r="AB86" s="301">
        <f t="shared" si="9"/>
        <v>0.8604651162790697</v>
      </c>
      <c r="AC86" s="308"/>
    </row>
    <row r="87" spans="1:29" s="215" customFormat="1" ht="15" customHeight="1">
      <c r="A87" s="84"/>
      <c r="B87" s="303">
        <v>10</v>
      </c>
      <c r="C87" s="304" t="s">
        <v>143</v>
      </c>
      <c r="D87" s="288" t="s">
        <v>37</v>
      </c>
      <c r="E87" s="309">
        <v>2006</v>
      </c>
      <c r="F87" s="306" t="s">
        <v>331</v>
      </c>
      <c r="G87" s="292">
        <v>14</v>
      </c>
      <c r="H87" s="291">
        <v>12</v>
      </c>
      <c r="I87" s="499">
        <f t="shared" si="10"/>
        <v>0.8571428571428571</v>
      </c>
      <c r="J87" s="288" t="s">
        <v>15</v>
      </c>
      <c r="K87" s="294" t="s">
        <v>383</v>
      </c>
      <c r="L87" s="430">
        <v>14</v>
      </c>
      <c r="M87" s="296" t="s">
        <v>191</v>
      </c>
      <c r="N87" s="296" t="s">
        <v>417</v>
      </c>
      <c r="O87" s="297">
        <v>3</v>
      </c>
      <c r="P87" s="297">
        <v>8</v>
      </c>
      <c r="Q87" s="297">
        <v>7</v>
      </c>
      <c r="R87" s="297">
        <v>150</v>
      </c>
      <c r="S87" s="297">
        <v>100</v>
      </c>
      <c r="T87" s="297">
        <v>0</v>
      </c>
      <c r="U87" s="297">
        <v>0</v>
      </c>
      <c r="V87" s="527">
        <v>0</v>
      </c>
      <c r="W87" s="527">
        <v>0</v>
      </c>
      <c r="X87" s="639">
        <v>9.4</v>
      </c>
      <c r="Y87" s="633">
        <f t="shared" si="7"/>
        <v>112.80000000000001</v>
      </c>
      <c r="Z87" s="639">
        <v>4.2</v>
      </c>
      <c r="AA87" s="307">
        <f t="shared" si="8"/>
        <v>50.400000000000006</v>
      </c>
      <c r="AB87" s="301">
        <f t="shared" si="9"/>
        <v>1.2380952380952381</v>
      </c>
      <c r="AC87" s="308"/>
    </row>
    <row r="88" spans="1:29" s="215" customFormat="1" ht="15" customHeight="1">
      <c r="A88" s="84"/>
      <c r="B88" s="431">
        <v>11</v>
      </c>
      <c r="C88" s="304" t="s">
        <v>289</v>
      </c>
      <c r="D88" s="288" t="s">
        <v>39</v>
      </c>
      <c r="E88" s="309">
        <v>2006</v>
      </c>
      <c r="F88" s="306" t="s">
        <v>334</v>
      </c>
      <c r="G88" s="292">
        <v>5</v>
      </c>
      <c r="H88" s="291">
        <v>2</v>
      </c>
      <c r="I88" s="499">
        <f t="shared" si="10"/>
        <v>0.4</v>
      </c>
      <c r="J88" s="288" t="s">
        <v>15</v>
      </c>
      <c r="K88" s="294" t="s">
        <v>379</v>
      </c>
      <c r="L88" s="430">
        <v>14</v>
      </c>
      <c r="M88" s="296" t="s">
        <v>191</v>
      </c>
      <c r="N88" s="296" t="s">
        <v>414</v>
      </c>
      <c r="O88" s="297">
        <v>3</v>
      </c>
      <c r="P88" s="297">
        <v>6</v>
      </c>
      <c r="Q88" s="297">
        <v>4</v>
      </c>
      <c r="R88" s="297">
        <v>150</v>
      </c>
      <c r="S88" s="297">
        <v>100</v>
      </c>
      <c r="T88" s="297">
        <v>0</v>
      </c>
      <c r="U88" s="297">
        <v>0</v>
      </c>
      <c r="V88" s="527">
        <v>0</v>
      </c>
      <c r="W88" s="527">
        <v>0</v>
      </c>
      <c r="X88" s="639">
        <v>8.71</v>
      </c>
      <c r="Y88" s="633">
        <f t="shared" si="7"/>
        <v>17.42</v>
      </c>
      <c r="Z88" s="639">
        <v>4.65</v>
      </c>
      <c r="AA88" s="307">
        <f t="shared" si="8"/>
        <v>9.3</v>
      </c>
      <c r="AB88" s="301">
        <f t="shared" si="9"/>
        <v>0.8731182795698924</v>
      </c>
      <c r="AC88" s="308"/>
    </row>
    <row r="89" spans="1:29" ht="15" customHeight="1">
      <c r="A89" s="84"/>
      <c r="B89" s="432"/>
      <c r="C89" s="304" t="s">
        <v>142</v>
      </c>
      <c r="D89" s="288"/>
      <c r="E89" s="309">
        <v>2006</v>
      </c>
      <c r="F89" s="306" t="s">
        <v>335</v>
      </c>
      <c r="G89" s="292">
        <v>2</v>
      </c>
      <c r="H89" s="291">
        <v>1</v>
      </c>
      <c r="I89" s="499">
        <f t="shared" si="10"/>
        <v>0.5</v>
      </c>
      <c r="J89" s="288" t="s">
        <v>144</v>
      </c>
      <c r="K89" s="294" t="s">
        <v>379</v>
      </c>
      <c r="L89" s="430">
        <v>14</v>
      </c>
      <c r="M89" s="296" t="s">
        <v>191</v>
      </c>
      <c r="N89" s="296" t="s">
        <v>414</v>
      </c>
      <c r="O89" s="297">
        <v>3</v>
      </c>
      <c r="P89" s="297">
        <v>8</v>
      </c>
      <c r="Q89" s="297">
        <v>7</v>
      </c>
      <c r="R89" s="297">
        <v>150</v>
      </c>
      <c r="S89" s="297">
        <v>100</v>
      </c>
      <c r="T89" s="297">
        <v>0</v>
      </c>
      <c r="U89" s="297">
        <v>0</v>
      </c>
      <c r="V89" s="527">
        <v>0</v>
      </c>
      <c r="W89" s="527">
        <v>0</v>
      </c>
      <c r="X89" s="639">
        <v>12.45</v>
      </c>
      <c r="Y89" s="633">
        <f t="shared" si="7"/>
        <v>12.45</v>
      </c>
      <c r="Z89" s="639">
        <v>4.2</v>
      </c>
      <c r="AA89" s="307">
        <f t="shared" si="8"/>
        <v>4.2</v>
      </c>
      <c r="AB89" s="301">
        <f t="shared" si="9"/>
        <v>1.964285714285714</v>
      </c>
      <c r="AC89" s="308"/>
    </row>
    <row r="90" spans="1:29" ht="15" customHeight="1">
      <c r="A90" s="84"/>
      <c r="B90" s="303">
        <v>12</v>
      </c>
      <c r="C90" s="304" t="s">
        <v>290</v>
      </c>
      <c r="D90" s="288" t="s">
        <v>39</v>
      </c>
      <c r="E90" s="309">
        <v>2006</v>
      </c>
      <c r="F90" s="306" t="s">
        <v>331</v>
      </c>
      <c r="G90" s="292">
        <v>10</v>
      </c>
      <c r="H90" s="291">
        <v>5</v>
      </c>
      <c r="I90" s="499">
        <f t="shared" si="10"/>
        <v>0.5</v>
      </c>
      <c r="J90" s="288" t="s">
        <v>15</v>
      </c>
      <c r="K90" s="294" t="s">
        <v>379</v>
      </c>
      <c r="L90" s="430">
        <v>14</v>
      </c>
      <c r="M90" s="296" t="s">
        <v>191</v>
      </c>
      <c r="N90" s="296" t="s">
        <v>414</v>
      </c>
      <c r="O90" s="297">
        <v>3</v>
      </c>
      <c r="P90" s="297">
        <v>6</v>
      </c>
      <c r="Q90" s="297">
        <v>4</v>
      </c>
      <c r="R90" s="297">
        <v>150</v>
      </c>
      <c r="S90" s="297">
        <v>100</v>
      </c>
      <c r="T90" s="297">
        <v>0</v>
      </c>
      <c r="U90" s="297">
        <v>0</v>
      </c>
      <c r="V90" s="527">
        <v>0</v>
      </c>
      <c r="W90" s="527">
        <v>0</v>
      </c>
      <c r="X90" s="639">
        <v>9.88</v>
      </c>
      <c r="Y90" s="633">
        <f t="shared" si="7"/>
        <v>49.400000000000006</v>
      </c>
      <c r="Z90" s="639">
        <v>4.9</v>
      </c>
      <c r="AA90" s="307">
        <f t="shared" si="8"/>
        <v>24.5</v>
      </c>
      <c r="AB90" s="301">
        <f t="shared" si="9"/>
        <v>1.016326530612245</v>
      </c>
      <c r="AC90" s="308"/>
    </row>
    <row r="91" spans="1:29" ht="15" customHeight="1">
      <c r="A91" s="84"/>
      <c r="B91" s="303">
        <v>13</v>
      </c>
      <c r="C91" s="304" t="s">
        <v>291</v>
      </c>
      <c r="D91" s="288" t="s">
        <v>39</v>
      </c>
      <c r="E91" s="309">
        <v>2006</v>
      </c>
      <c r="F91" s="306" t="s">
        <v>331</v>
      </c>
      <c r="G91" s="292">
        <v>4</v>
      </c>
      <c r="H91" s="291">
        <v>1</v>
      </c>
      <c r="I91" s="499">
        <f t="shared" si="10"/>
        <v>0.25</v>
      </c>
      <c r="J91" s="288" t="s">
        <v>186</v>
      </c>
      <c r="K91" s="294" t="s">
        <v>379</v>
      </c>
      <c r="L91" s="430">
        <v>14</v>
      </c>
      <c r="M91" s="296" t="s">
        <v>191</v>
      </c>
      <c r="N91" s="296" t="s">
        <v>414</v>
      </c>
      <c r="O91" s="297">
        <v>3</v>
      </c>
      <c r="P91" s="297">
        <v>6</v>
      </c>
      <c r="Q91" s="297">
        <v>4</v>
      </c>
      <c r="R91" s="297">
        <v>150</v>
      </c>
      <c r="S91" s="297">
        <v>100</v>
      </c>
      <c r="T91" s="297">
        <v>0</v>
      </c>
      <c r="U91" s="297">
        <v>0</v>
      </c>
      <c r="V91" s="527">
        <v>0</v>
      </c>
      <c r="W91" s="527">
        <v>0</v>
      </c>
      <c r="X91" s="639">
        <v>7.25</v>
      </c>
      <c r="Y91" s="633">
        <f t="shared" si="7"/>
        <v>7.25</v>
      </c>
      <c r="Z91" s="639">
        <v>3.95</v>
      </c>
      <c r="AA91" s="307">
        <f t="shared" si="8"/>
        <v>3.95</v>
      </c>
      <c r="AB91" s="301">
        <f t="shared" si="9"/>
        <v>0.8354430379746836</v>
      </c>
      <c r="AC91" s="308"/>
    </row>
    <row r="92" spans="1:29" ht="15" customHeight="1">
      <c r="A92" s="735" t="s">
        <v>22</v>
      </c>
      <c r="B92" s="736"/>
      <c r="C92" s="736"/>
      <c r="D92" s="228"/>
      <c r="E92" s="229"/>
      <c r="F92" s="230"/>
      <c r="G92" s="232">
        <f>SUM(G14:G91)</f>
        <v>4267</v>
      </c>
      <c r="H92" s="231">
        <f>SUM(H14:H91)</f>
        <v>2196.219</v>
      </c>
      <c r="I92" s="499">
        <f t="shared" si="10"/>
        <v>0.5146986172955238</v>
      </c>
      <c r="J92" s="237"/>
      <c r="K92" s="254"/>
      <c r="L92" s="254"/>
      <c r="M92" s="223"/>
      <c r="N92" s="261"/>
      <c r="O92" s="224"/>
      <c r="P92" s="224"/>
      <c r="Q92" s="224"/>
      <c r="R92" s="224"/>
      <c r="S92" s="224"/>
      <c r="T92" s="224"/>
      <c r="U92" s="224"/>
      <c r="V92" s="529"/>
      <c r="W92" s="529"/>
      <c r="X92" s="640">
        <f>Y92/$H92</f>
        <v>7.904209472279402</v>
      </c>
      <c r="Y92" s="636">
        <f>SUM(Y14:Y91)</f>
        <v>17359.375022999997</v>
      </c>
      <c r="Z92" s="640">
        <f>AA92/$H92</f>
        <v>4.068383697740548</v>
      </c>
      <c r="AA92" s="268">
        <f>SUM(AA14:AA91)</f>
        <v>8935.061576268048</v>
      </c>
      <c r="AB92" s="233">
        <f t="shared" si="9"/>
        <v>0.9428377605261644</v>
      </c>
      <c r="AC92" s="236"/>
    </row>
    <row r="93" spans="1:29" ht="16.5" customHeight="1">
      <c r="A93" s="363" t="s">
        <v>181</v>
      </c>
      <c r="B93" s="378"/>
      <c r="C93" s="378"/>
      <c r="D93" s="379"/>
      <c r="E93" s="380"/>
      <c r="F93" s="381"/>
      <c r="G93" s="415"/>
      <c r="H93" s="382"/>
      <c r="I93" s="415"/>
      <c r="J93" s="383"/>
      <c r="K93" s="384"/>
      <c r="L93" s="384"/>
      <c r="M93" s="373"/>
      <c r="N93" s="374"/>
      <c r="O93" s="375"/>
      <c r="P93" s="375"/>
      <c r="Q93" s="375"/>
      <c r="R93" s="375"/>
      <c r="S93" s="375"/>
      <c r="T93" s="375"/>
      <c r="U93" s="375"/>
      <c r="V93" s="531"/>
      <c r="W93" s="531"/>
      <c r="X93" s="632"/>
      <c r="Y93" s="631"/>
      <c r="Z93" s="630"/>
      <c r="AA93" s="386"/>
      <c r="AB93" s="387"/>
      <c r="AC93" s="377"/>
    </row>
    <row r="94" spans="1:29" ht="15" customHeight="1">
      <c r="A94" s="203" t="s">
        <v>24</v>
      </c>
      <c r="B94" s="79" t="s">
        <v>25</v>
      </c>
      <c r="C94" s="134"/>
      <c r="D94" s="226"/>
      <c r="E94" s="140"/>
      <c r="F94" s="143"/>
      <c r="G94" s="136"/>
      <c r="H94" s="652"/>
      <c r="I94" s="653"/>
      <c r="J94" s="136"/>
      <c r="K94" s="255"/>
      <c r="L94" s="255"/>
      <c r="M94" s="121"/>
      <c r="N94" s="220"/>
      <c r="O94" s="221"/>
      <c r="P94" s="221"/>
      <c r="Q94" s="221"/>
      <c r="R94" s="221"/>
      <c r="S94" s="221"/>
      <c r="T94" s="221"/>
      <c r="U94" s="221"/>
      <c r="V94" s="526"/>
      <c r="W94" s="526"/>
      <c r="X94" s="641"/>
      <c r="Y94" s="642"/>
      <c r="Z94" s="641"/>
      <c r="AA94" s="265"/>
      <c r="AB94" s="121"/>
      <c r="AC94" s="227"/>
    </row>
    <row r="95" spans="1:29" ht="15" customHeight="1">
      <c r="A95" s="204"/>
      <c r="B95" s="431">
        <v>1</v>
      </c>
      <c r="C95" s="304" t="s">
        <v>157</v>
      </c>
      <c r="D95" s="288" t="s">
        <v>40</v>
      </c>
      <c r="E95" s="305">
        <v>2005</v>
      </c>
      <c r="F95" s="306" t="s">
        <v>331</v>
      </c>
      <c r="G95" s="292">
        <v>2</v>
      </c>
      <c r="H95" s="623">
        <v>1.18</v>
      </c>
      <c r="I95" s="623">
        <f aca="true" t="shared" si="11" ref="I95:I158">H95/G95</f>
        <v>0.59</v>
      </c>
      <c r="J95" s="288" t="s">
        <v>15</v>
      </c>
      <c r="K95" s="294" t="s">
        <v>369</v>
      </c>
      <c r="L95" s="294">
        <v>10</v>
      </c>
      <c r="M95" s="296" t="s">
        <v>191</v>
      </c>
      <c r="N95" s="296" t="s">
        <v>371</v>
      </c>
      <c r="O95" s="297">
        <v>3</v>
      </c>
      <c r="P95" s="297">
        <v>10</v>
      </c>
      <c r="Q95" s="297">
        <v>4</v>
      </c>
      <c r="R95" s="297">
        <v>225</v>
      </c>
      <c r="S95" s="297">
        <v>100</v>
      </c>
      <c r="T95" s="297">
        <v>50</v>
      </c>
      <c r="U95" s="297">
        <v>0</v>
      </c>
      <c r="V95" s="527">
        <v>0</v>
      </c>
      <c r="W95" s="527">
        <v>0</v>
      </c>
      <c r="X95" s="639">
        <v>5.93</v>
      </c>
      <c r="Y95" s="633">
        <f aca="true" t="shared" si="12" ref="Y95:Y120">$H95*X95</f>
        <v>6.997399999999999</v>
      </c>
      <c r="Z95" s="639">
        <v>3.8</v>
      </c>
      <c r="AA95" s="307">
        <f aca="true" t="shared" si="13" ref="AA95:AA106">$H95*Z95</f>
        <v>4.484</v>
      </c>
      <c r="AB95" s="301">
        <f aca="true" t="shared" si="14" ref="AB95:AB106">X95/Z95-1</f>
        <v>0.5605263157894738</v>
      </c>
      <c r="AC95" s="318" t="s">
        <v>427</v>
      </c>
    </row>
    <row r="96" spans="1:29" ht="15" customHeight="1">
      <c r="A96" s="204"/>
      <c r="B96" s="432"/>
      <c r="C96" s="304" t="s">
        <v>158</v>
      </c>
      <c r="D96" s="319"/>
      <c r="E96" s="305" t="s">
        <v>87</v>
      </c>
      <c r="F96" s="306" t="s">
        <v>332</v>
      </c>
      <c r="G96" s="292">
        <v>2</v>
      </c>
      <c r="H96" s="623">
        <v>1.5</v>
      </c>
      <c r="I96" s="623">
        <f t="shared" si="11"/>
        <v>0.75</v>
      </c>
      <c r="J96" s="288" t="s">
        <v>15</v>
      </c>
      <c r="K96" s="294" t="s">
        <v>369</v>
      </c>
      <c r="L96" s="294">
        <v>10</v>
      </c>
      <c r="M96" s="296" t="s">
        <v>191</v>
      </c>
      <c r="N96" s="296" t="s">
        <v>372</v>
      </c>
      <c r="O96" s="297">
        <v>3</v>
      </c>
      <c r="P96" s="297">
        <v>10</v>
      </c>
      <c r="Q96" s="297">
        <v>4</v>
      </c>
      <c r="R96" s="297">
        <v>225</v>
      </c>
      <c r="S96" s="297">
        <v>100</v>
      </c>
      <c r="T96" s="297">
        <v>50</v>
      </c>
      <c r="U96" s="297">
        <v>0</v>
      </c>
      <c r="V96" s="527">
        <v>0</v>
      </c>
      <c r="W96" s="527">
        <v>0</v>
      </c>
      <c r="X96" s="639">
        <v>7.5</v>
      </c>
      <c r="Y96" s="633">
        <f t="shared" si="12"/>
        <v>11.25</v>
      </c>
      <c r="Z96" s="639">
        <v>4.5</v>
      </c>
      <c r="AA96" s="307">
        <f t="shared" si="13"/>
        <v>6.75</v>
      </c>
      <c r="AB96" s="301">
        <f>X96/Z96-1</f>
        <v>0.6666666666666667</v>
      </c>
      <c r="AC96" s="320"/>
    </row>
    <row r="97" spans="1:29" ht="15" customHeight="1">
      <c r="A97" s="204"/>
      <c r="B97" s="431">
        <v>2</v>
      </c>
      <c r="C97" s="304" t="s">
        <v>159</v>
      </c>
      <c r="D97" s="288" t="s">
        <v>292</v>
      </c>
      <c r="E97" s="305">
        <v>2005</v>
      </c>
      <c r="F97" s="306" t="s">
        <v>331</v>
      </c>
      <c r="G97" s="292">
        <v>1</v>
      </c>
      <c r="H97" s="620">
        <v>0.12</v>
      </c>
      <c r="I97" s="623">
        <f t="shared" si="11"/>
        <v>0.12</v>
      </c>
      <c r="J97" s="288" t="s">
        <v>15</v>
      </c>
      <c r="K97" s="294" t="s">
        <v>369</v>
      </c>
      <c r="L97" s="294">
        <v>10</v>
      </c>
      <c r="M97" s="296" t="s">
        <v>191</v>
      </c>
      <c r="N97" s="296" t="s">
        <v>373</v>
      </c>
      <c r="O97" s="297">
        <v>3</v>
      </c>
      <c r="P97" s="297">
        <v>10</v>
      </c>
      <c r="Q97" s="297">
        <v>4</v>
      </c>
      <c r="R97" s="297">
        <v>225</v>
      </c>
      <c r="S97" s="297">
        <v>100</v>
      </c>
      <c r="T97" s="297">
        <v>50</v>
      </c>
      <c r="U97" s="297">
        <v>0</v>
      </c>
      <c r="V97" s="527">
        <v>0</v>
      </c>
      <c r="W97" s="527">
        <v>0</v>
      </c>
      <c r="X97" s="639">
        <v>6.5</v>
      </c>
      <c r="Y97" s="633">
        <f t="shared" si="12"/>
        <v>0.78</v>
      </c>
      <c r="Z97" s="639">
        <v>2.4</v>
      </c>
      <c r="AA97" s="307">
        <f t="shared" si="13"/>
        <v>0.288</v>
      </c>
      <c r="AB97" s="301">
        <f t="shared" si="14"/>
        <v>1.7083333333333335</v>
      </c>
      <c r="AC97" s="308"/>
    </row>
    <row r="98" spans="1:29" ht="15" customHeight="1">
      <c r="A98" s="204"/>
      <c r="B98" s="8"/>
      <c r="C98" s="304" t="s">
        <v>160</v>
      </c>
      <c r="D98" s="319"/>
      <c r="E98" s="309" t="s">
        <v>161</v>
      </c>
      <c r="F98" s="306" t="s">
        <v>331</v>
      </c>
      <c r="G98" s="292">
        <v>1</v>
      </c>
      <c r="H98" s="620">
        <v>1</v>
      </c>
      <c r="I98" s="623">
        <f t="shared" si="11"/>
        <v>1</v>
      </c>
      <c r="J98" s="288" t="s">
        <v>15</v>
      </c>
      <c r="K98" s="294" t="s">
        <v>369</v>
      </c>
      <c r="L98" s="294">
        <v>10</v>
      </c>
      <c r="M98" s="296" t="s">
        <v>191</v>
      </c>
      <c r="N98" s="296" t="s">
        <v>372</v>
      </c>
      <c r="O98" s="297">
        <v>3</v>
      </c>
      <c r="P98" s="297">
        <v>10</v>
      </c>
      <c r="Q98" s="297">
        <v>4</v>
      </c>
      <c r="R98" s="297">
        <v>225</v>
      </c>
      <c r="S98" s="297">
        <v>100</v>
      </c>
      <c r="T98" s="297">
        <v>50</v>
      </c>
      <c r="U98" s="297">
        <v>0</v>
      </c>
      <c r="V98" s="527">
        <v>0</v>
      </c>
      <c r="W98" s="527">
        <v>0</v>
      </c>
      <c r="X98" s="639">
        <v>5.5</v>
      </c>
      <c r="Y98" s="633">
        <f t="shared" si="12"/>
        <v>5.5</v>
      </c>
      <c r="Z98" s="639">
        <v>3</v>
      </c>
      <c r="AA98" s="307">
        <f t="shared" si="13"/>
        <v>3</v>
      </c>
      <c r="AB98" s="301">
        <f>X98/Z98-1</f>
        <v>0.8333333333333333</v>
      </c>
      <c r="AC98" s="308"/>
    </row>
    <row r="99" spans="1:29" ht="15" customHeight="1">
      <c r="A99" s="204"/>
      <c r="B99" s="432"/>
      <c r="C99" s="304" t="s">
        <v>162</v>
      </c>
      <c r="D99" s="319"/>
      <c r="E99" s="309">
        <v>2006</v>
      </c>
      <c r="F99" s="306" t="s">
        <v>331</v>
      </c>
      <c r="G99" s="292">
        <v>1</v>
      </c>
      <c r="H99" s="620">
        <v>1</v>
      </c>
      <c r="I99" s="623">
        <f t="shared" si="11"/>
        <v>1</v>
      </c>
      <c r="J99" s="288" t="s">
        <v>16</v>
      </c>
      <c r="K99" s="294" t="s">
        <v>369</v>
      </c>
      <c r="L99" s="294">
        <v>10</v>
      </c>
      <c r="M99" s="296" t="s">
        <v>191</v>
      </c>
      <c r="N99" s="296" t="s">
        <v>372</v>
      </c>
      <c r="O99" s="297">
        <v>3</v>
      </c>
      <c r="P99" s="297">
        <v>10</v>
      </c>
      <c r="Q99" s="297">
        <v>4</v>
      </c>
      <c r="R99" s="297">
        <v>225</v>
      </c>
      <c r="S99" s="297">
        <v>100</v>
      </c>
      <c r="T99" s="297">
        <v>50</v>
      </c>
      <c r="U99" s="297">
        <v>0</v>
      </c>
      <c r="V99" s="527">
        <v>0</v>
      </c>
      <c r="W99" s="527">
        <v>0</v>
      </c>
      <c r="X99" s="639">
        <v>5.5</v>
      </c>
      <c r="Y99" s="633">
        <f t="shared" si="12"/>
        <v>5.5</v>
      </c>
      <c r="Z99" s="639">
        <v>3</v>
      </c>
      <c r="AA99" s="307">
        <f t="shared" si="13"/>
        <v>3</v>
      </c>
      <c r="AB99" s="301">
        <f t="shared" si="14"/>
        <v>0.8333333333333333</v>
      </c>
      <c r="AC99" s="308"/>
    </row>
    <row r="100" spans="1:29" ht="15" customHeight="1">
      <c r="A100" s="204"/>
      <c r="B100" s="431">
        <v>3</v>
      </c>
      <c r="C100" s="304" t="s">
        <v>163</v>
      </c>
      <c r="D100" s="288" t="s">
        <v>41</v>
      </c>
      <c r="E100" s="305">
        <v>2005</v>
      </c>
      <c r="F100" s="306" t="s">
        <v>375</v>
      </c>
      <c r="G100" s="292">
        <v>1</v>
      </c>
      <c r="H100" s="620">
        <v>0.15</v>
      </c>
      <c r="I100" s="623">
        <f t="shared" si="11"/>
        <v>0.15</v>
      </c>
      <c r="J100" s="288" t="s">
        <v>376</v>
      </c>
      <c r="K100" s="294" t="s">
        <v>369</v>
      </c>
      <c r="L100" s="294">
        <v>10</v>
      </c>
      <c r="M100" s="296" t="s">
        <v>191</v>
      </c>
      <c r="N100" s="296" t="s">
        <v>371</v>
      </c>
      <c r="O100" s="297">
        <v>3</v>
      </c>
      <c r="P100" s="297">
        <v>10</v>
      </c>
      <c r="Q100" s="297">
        <v>4</v>
      </c>
      <c r="R100" s="297">
        <v>160</v>
      </c>
      <c r="S100" s="297">
        <v>70</v>
      </c>
      <c r="T100" s="297">
        <v>70</v>
      </c>
      <c r="U100" s="297">
        <v>0</v>
      </c>
      <c r="V100" s="527">
        <v>0</v>
      </c>
      <c r="W100" s="527">
        <v>0</v>
      </c>
      <c r="X100" s="639">
        <v>7.5</v>
      </c>
      <c r="Y100" s="633">
        <f t="shared" si="12"/>
        <v>1.125</v>
      </c>
      <c r="Z100" s="639">
        <v>3</v>
      </c>
      <c r="AA100" s="307">
        <f t="shared" si="13"/>
        <v>0.44999999999999996</v>
      </c>
      <c r="AB100" s="301">
        <v>1.5</v>
      </c>
      <c r="AC100" s="318" t="s">
        <v>337</v>
      </c>
    </row>
    <row r="101" spans="1:29" ht="15" customHeight="1">
      <c r="A101" s="204"/>
      <c r="B101" s="8"/>
      <c r="C101" s="304" t="s">
        <v>164</v>
      </c>
      <c r="D101" s="319"/>
      <c r="E101" s="309" t="s">
        <v>161</v>
      </c>
      <c r="F101" s="306" t="s">
        <v>377</v>
      </c>
      <c r="G101" s="292">
        <v>8</v>
      </c>
      <c r="H101" s="620">
        <v>1.5</v>
      </c>
      <c r="I101" s="623">
        <f t="shared" si="11"/>
        <v>0.1875</v>
      </c>
      <c r="J101" s="288" t="s">
        <v>15</v>
      </c>
      <c r="K101" s="294" t="s">
        <v>369</v>
      </c>
      <c r="L101" s="294">
        <v>10</v>
      </c>
      <c r="M101" s="296" t="s">
        <v>191</v>
      </c>
      <c r="N101" s="296" t="s">
        <v>372</v>
      </c>
      <c r="O101" s="297">
        <v>3</v>
      </c>
      <c r="P101" s="297">
        <v>10</v>
      </c>
      <c r="Q101" s="297">
        <v>4</v>
      </c>
      <c r="R101" s="297">
        <v>160</v>
      </c>
      <c r="S101" s="297">
        <v>70</v>
      </c>
      <c r="T101" s="297">
        <v>70</v>
      </c>
      <c r="U101" s="297">
        <v>0</v>
      </c>
      <c r="V101" s="527">
        <v>0</v>
      </c>
      <c r="W101" s="527">
        <v>0</v>
      </c>
      <c r="X101" s="639">
        <v>5.87</v>
      </c>
      <c r="Y101" s="633">
        <f t="shared" si="12"/>
        <v>8.805</v>
      </c>
      <c r="Z101" s="639">
        <v>2.18</v>
      </c>
      <c r="AA101" s="307">
        <f t="shared" si="13"/>
        <v>3.2700000000000005</v>
      </c>
      <c r="AB101" s="301">
        <v>1.6926605504587156</v>
      </c>
      <c r="AC101" s="308"/>
    </row>
    <row r="102" spans="1:29" ht="15" customHeight="1">
      <c r="A102" s="204"/>
      <c r="B102" s="432"/>
      <c r="C102" s="304" t="s">
        <v>374</v>
      </c>
      <c r="D102" s="319"/>
      <c r="E102" s="309">
        <v>2006</v>
      </c>
      <c r="F102" s="306" t="s">
        <v>375</v>
      </c>
      <c r="G102" s="292">
        <v>99</v>
      </c>
      <c r="H102" s="620">
        <v>48</v>
      </c>
      <c r="I102" s="623">
        <f t="shared" si="11"/>
        <v>0.48484848484848486</v>
      </c>
      <c r="J102" s="288" t="s">
        <v>16</v>
      </c>
      <c r="K102" s="294" t="s">
        <v>369</v>
      </c>
      <c r="L102" s="294">
        <v>10</v>
      </c>
      <c r="M102" s="296" t="s">
        <v>191</v>
      </c>
      <c r="N102" s="296" t="s">
        <v>372</v>
      </c>
      <c r="O102" s="297">
        <v>3</v>
      </c>
      <c r="P102" s="297">
        <v>10</v>
      </c>
      <c r="Q102" s="297">
        <v>4</v>
      </c>
      <c r="R102" s="297">
        <v>160</v>
      </c>
      <c r="S102" s="297">
        <v>70</v>
      </c>
      <c r="T102" s="297">
        <v>70</v>
      </c>
      <c r="U102" s="297">
        <v>0</v>
      </c>
      <c r="V102" s="527">
        <v>0</v>
      </c>
      <c r="W102" s="527">
        <v>0</v>
      </c>
      <c r="X102" s="639">
        <v>6.6</v>
      </c>
      <c r="Y102" s="633">
        <f t="shared" si="12"/>
        <v>316.79999999999995</v>
      </c>
      <c r="Z102" s="639">
        <v>3</v>
      </c>
      <c r="AA102" s="307">
        <f t="shared" si="13"/>
        <v>144</v>
      </c>
      <c r="AB102" s="301">
        <v>1.2</v>
      </c>
      <c r="AC102" s="308"/>
    </row>
    <row r="103" spans="1:29" ht="15" customHeight="1">
      <c r="A103" s="204"/>
      <c r="B103" s="303">
        <v>4</v>
      </c>
      <c r="C103" s="304" t="s">
        <v>165</v>
      </c>
      <c r="D103" s="288" t="s">
        <v>185</v>
      </c>
      <c r="E103" s="309">
        <v>2006</v>
      </c>
      <c r="F103" s="306" t="s">
        <v>331</v>
      </c>
      <c r="G103" s="292">
        <v>15</v>
      </c>
      <c r="H103" s="620">
        <v>5.5</v>
      </c>
      <c r="I103" s="623">
        <f t="shared" si="11"/>
        <v>0.36666666666666664</v>
      </c>
      <c r="J103" s="288" t="s">
        <v>15</v>
      </c>
      <c r="K103" s="294" t="s">
        <v>369</v>
      </c>
      <c r="L103" s="294">
        <v>10</v>
      </c>
      <c r="M103" s="296" t="s">
        <v>191</v>
      </c>
      <c r="N103" s="296" t="s">
        <v>372</v>
      </c>
      <c r="O103" s="297">
        <v>3</v>
      </c>
      <c r="P103" s="297">
        <v>10</v>
      </c>
      <c r="Q103" s="297">
        <v>4</v>
      </c>
      <c r="R103" s="297">
        <v>200</v>
      </c>
      <c r="S103" s="297">
        <v>100</v>
      </c>
      <c r="T103" s="297">
        <v>50</v>
      </c>
      <c r="U103" s="297">
        <v>0</v>
      </c>
      <c r="V103" s="527">
        <v>0</v>
      </c>
      <c r="W103" s="527">
        <v>0</v>
      </c>
      <c r="X103" s="639">
        <v>4.9</v>
      </c>
      <c r="Y103" s="633">
        <f>$H103*X103</f>
        <v>26.950000000000003</v>
      </c>
      <c r="Z103" s="639">
        <v>2.5</v>
      </c>
      <c r="AA103" s="307">
        <f t="shared" si="13"/>
        <v>13.75</v>
      </c>
      <c r="AB103" s="301">
        <f t="shared" si="14"/>
        <v>0.9600000000000002</v>
      </c>
      <c r="AC103" s="308"/>
    </row>
    <row r="104" spans="1:29" ht="15" customHeight="1">
      <c r="A104" s="204"/>
      <c r="B104" s="303">
        <v>5</v>
      </c>
      <c r="C104" s="304" t="s">
        <v>166</v>
      </c>
      <c r="D104" s="288" t="s">
        <v>40</v>
      </c>
      <c r="E104" s="309">
        <v>2006</v>
      </c>
      <c r="F104" s="306" t="s">
        <v>331</v>
      </c>
      <c r="G104" s="292">
        <v>1</v>
      </c>
      <c r="H104" s="620">
        <v>0.1</v>
      </c>
      <c r="I104" s="623">
        <f t="shared" si="11"/>
        <v>0.1</v>
      </c>
      <c r="J104" s="288" t="s">
        <v>293</v>
      </c>
      <c r="K104" s="294" t="s">
        <v>369</v>
      </c>
      <c r="L104" s="294">
        <v>10</v>
      </c>
      <c r="M104" s="296" t="s">
        <v>191</v>
      </c>
      <c r="N104" s="296" t="s">
        <v>372</v>
      </c>
      <c r="O104" s="297">
        <v>3</v>
      </c>
      <c r="P104" s="297">
        <v>10</v>
      </c>
      <c r="Q104" s="297">
        <v>4</v>
      </c>
      <c r="R104" s="297">
        <v>200</v>
      </c>
      <c r="S104" s="297">
        <v>100</v>
      </c>
      <c r="T104" s="297">
        <v>50</v>
      </c>
      <c r="U104" s="297">
        <v>0</v>
      </c>
      <c r="V104" s="527">
        <v>0</v>
      </c>
      <c r="W104" s="527">
        <v>0</v>
      </c>
      <c r="X104" s="639">
        <v>7.5</v>
      </c>
      <c r="Y104" s="633">
        <f>$H104*X104</f>
        <v>0.75</v>
      </c>
      <c r="Z104" s="639">
        <v>4</v>
      </c>
      <c r="AA104" s="307">
        <f t="shared" si="13"/>
        <v>0.4</v>
      </c>
      <c r="AB104" s="301">
        <f t="shared" si="14"/>
        <v>0.875</v>
      </c>
      <c r="AC104" s="308"/>
    </row>
    <row r="105" spans="1:29" ht="15" customHeight="1">
      <c r="A105" s="204"/>
      <c r="B105" s="303">
        <v>6</v>
      </c>
      <c r="C105" s="304" t="s">
        <v>167</v>
      </c>
      <c r="D105" s="288" t="s">
        <v>40</v>
      </c>
      <c r="E105" s="309">
        <v>2006</v>
      </c>
      <c r="F105" s="306" t="s">
        <v>331</v>
      </c>
      <c r="G105" s="292">
        <v>5</v>
      </c>
      <c r="H105" s="620">
        <v>2.5</v>
      </c>
      <c r="I105" s="623">
        <f t="shared" si="11"/>
        <v>0.5</v>
      </c>
      <c r="J105" s="288" t="s">
        <v>15</v>
      </c>
      <c r="K105" s="294" t="s">
        <v>369</v>
      </c>
      <c r="L105" s="294">
        <v>10</v>
      </c>
      <c r="M105" s="296" t="s">
        <v>191</v>
      </c>
      <c r="N105" s="296" t="s">
        <v>372</v>
      </c>
      <c r="O105" s="297">
        <v>3</v>
      </c>
      <c r="P105" s="297">
        <v>10</v>
      </c>
      <c r="Q105" s="297">
        <v>4</v>
      </c>
      <c r="R105" s="297">
        <v>200</v>
      </c>
      <c r="S105" s="297">
        <v>100</v>
      </c>
      <c r="T105" s="297">
        <v>50</v>
      </c>
      <c r="U105" s="297">
        <v>0</v>
      </c>
      <c r="V105" s="527">
        <v>0</v>
      </c>
      <c r="W105" s="527">
        <v>0</v>
      </c>
      <c r="X105" s="639">
        <v>6.4</v>
      </c>
      <c r="Y105" s="633">
        <f>$H105*X105</f>
        <v>16</v>
      </c>
      <c r="Z105" s="639">
        <v>3</v>
      </c>
      <c r="AA105" s="307">
        <f t="shared" si="13"/>
        <v>7.5</v>
      </c>
      <c r="AB105" s="301">
        <f t="shared" si="14"/>
        <v>1.1333333333333333</v>
      </c>
      <c r="AC105" s="308"/>
    </row>
    <row r="106" spans="1:29" ht="15" customHeight="1">
      <c r="A106" s="204"/>
      <c r="B106" s="303">
        <v>7</v>
      </c>
      <c r="C106" s="304" t="s">
        <v>168</v>
      </c>
      <c r="D106" s="288" t="s">
        <v>294</v>
      </c>
      <c r="E106" s="309">
        <v>2006</v>
      </c>
      <c r="F106" s="306" t="s">
        <v>331</v>
      </c>
      <c r="G106" s="292">
        <v>1</v>
      </c>
      <c r="H106" s="620">
        <v>1.41</v>
      </c>
      <c r="I106" s="623">
        <f t="shared" si="11"/>
        <v>1.41</v>
      </c>
      <c r="J106" s="288" t="s">
        <v>15</v>
      </c>
      <c r="K106" s="294" t="s">
        <v>369</v>
      </c>
      <c r="L106" s="294">
        <v>10</v>
      </c>
      <c r="M106" s="296" t="s">
        <v>191</v>
      </c>
      <c r="N106" s="296" t="s">
        <v>372</v>
      </c>
      <c r="O106" s="297">
        <v>3</v>
      </c>
      <c r="P106" s="297">
        <v>10</v>
      </c>
      <c r="Q106" s="297">
        <v>4</v>
      </c>
      <c r="R106" s="297">
        <v>200</v>
      </c>
      <c r="S106" s="297">
        <v>100</v>
      </c>
      <c r="T106" s="297">
        <v>50</v>
      </c>
      <c r="U106" s="297">
        <v>0</v>
      </c>
      <c r="V106" s="527">
        <v>0</v>
      </c>
      <c r="W106" s="527">
        <v>0</v>
      </c>
      <c r="X106" s="639">
        <v>5.79</v>
      </c>
      <c r="Y106" s="633">
        <f>$H106*X106</f>
        <v>8.1639</v>
      </c>
      <c r="Z106" s="639">
        <v>3.6</v>
      </c>
      <c r="AA106" s="307">
        <f t="shared" si="13"/>
        <v>5.076</v>
      </c>
      <c r="AB106" s="301">
        <f t="shared" si="14"/>
        <v>0.6083333333333334</v>
      </c>
      <c r="AC106" s="308"/>
    </row>
    <row r="107" spans="1:29" ht="15" customHeight="1">
      <c r="A107" s="203" t="s">
        <v>23</v>
      </c>
      <c r="B107" s="321" t="s">
        <v>26</v>
      </c>
      <c r="C107" s="322"/>
      <c r="D107" s="323"/>
      <c r="E107" s="309"/>
      <c r="F107" s="306"/>
      <c r="G107" s="292"/>
      <c r="H107" s="620"/>
      <c r="I107" s="623"/>
      <c r="J107" s="292"/>
      <c r="K107" s="324"/>
      <c r="L107" s="324"/>
      <c r="M107" s="296"/>
      <c r="N107" s="296"/>
      <c r="O107" s="297"/>
      <c r="P107" s="297"/>
      <c r="Q107" s="297"/>
      <c r="R107" s="297"/>
      <c r="S107" s="297"/>
      <c r="T107" s="297"/>
      <c r="U107" s="297"/>
      <c r="V107" s="527"/>
      <c r="W107" s="527"/>
      <c r="X107" s="639"/>
      <c r="Y107" s="633"/>
      <c r="Z107" s="639"/>
      <c r="AA107" s="307"/>
      <c r="AB107" s="301"/>
      <c r="AC107" s="308"/>
    </row>
    <row r="108" spans="1:29" ht="15" customHeight="1">
      <c r="A108" s="204"/>
      <c r="B108" s="431">
        <v>1</v>
      </c>
      <c r="C108" s="304" t="s">
        <v>169</v>
      </c>
      <c r="D108" s="288" t="s">
        <v>183</v>
      </c>
      <c r="E108" s="305">
        <v>2005</v>
      </c>
      <c r="F108" s="306" t="s">
        <v>331</v>
      </c>
      <c r="G108" s="292">
        <v>16</v>
      </c>
      <c r="H108" s="620">
        <v>1.59</v>
      </c>
      <c r="I108" s="623">
        <f t="shared" si="11"/>
        <v>0.099375</v>
      </c>
      <c r="J108" s="288" t="s">
        <v>293</v>
      </c>
      <c r="K108" s="294" t="s">
        <v>329</v>
      </c>
      <c r="L108" s="294">
        <v>10</v>
      </c>
      <c r="M108" s="296" t="s">
        <v>191</v>
      </c>
      <c r="N108" s="296" t="s">
        <v>371</v>
      </c>
      <c r="O108" s="297">
        <v>3</v>
      </c>
      <c r="P108" s="297">
        <v>10</v>
      </c>
      <c r="Q108" s="297">
        <v>4</v>
      </c>
      <c r="R108" s="297">
        <v>200</v>
      </c>
      <c r="S108" s="297">
        <v>100</v>
      </c>
      <c r="T108" s="297">
        <v>100</v>
      </c>
      <c r="U108" s="297">
        <v>0</v>
      </c>
      <c r="V108" s="527">
        <v>0</v>
      </c>
      <c r="W108" s="527">
        <v>0</v>
      </c>
      <c r="X108" s="639">
        <v>7.65</v>
      </c>
      <c r="Y108" s="633">
        <f t="shared" si="12"/>
        <v>12.1635</v>
      </c>
      <c r="Z108" s="639">
        <v>4.43</v>
      </c>
      <c r="AA108" s="307">
        <f aca="true" t="shared" si="15" ref="AA108:AA113">$H108*Z108</f>
        <v>7.0437</v>
      </c>
      <c r="AB108" s="301">
        <f aca="true" t="shared" si="16" ref="AB108:AB115">X108/Z108-1</f>
        <v>0.7268623024830703</v>
      </c>
      <c r="AC108" s="308"/>
    </row>
    <row r="109" spans="1:29" ht="15" customHeight="1">
      <c r="A109" s="204"/>
      <c r="B109" s="432"/>
      <c r="C109" s="304" t="s">
        <v>170</v>
      </c>
      <c r="D109" s="319"/>
      <c r="E109" s="305" t="s">
        <v>87</v>
      </c>
      <c r="F109" s="306" t="s">
        <v>332</v>
      </c>
      <c r="G109" s="292">
        <v>39</v>
      </c>
      <c r="H109" s="620">
        <v>7.65</v>
      </c>
      <c r="I109" s="623">
        <f t="shared" si="11"/>
        <v>0.19615384615384615</v>
      </c>
      <c r="J109" s="288" t="s">
        <v>293</v>
      </c>
      <c r="K109" s="294" t="s">
        <v>369</v>
      </c>
      <c r="L109" s="294">
        <v>10</v>
      </c>
      <c r="M109" s="296" t="s">
        <v>191</v>
      </c>
      <c r="N109" s="296" t="s">
        <v>372</v>
      </c>
      <c r="O109" s="297">
        <v>3</v>
      </c>
      <c r="P109" s="297">
        <v>10</v>
      </c>
      <c r="Q109" s="297">
        <v>4</v>
      </c>
      <c r="R109" s="297">
        <v>200</v>
      </c>
      <c r="S109" s="297">
        <v>100</v>
      </c>
      <c r="T109" s="297">
        <v>100</v>
      </c>
      <c r="U109" s="297">
        <v>0</v>
      </c>
      <c r="V109" s="527">
        <v>0</v>
      </c>
      <c r="W109" s="527">
        <v>0</v>
      </c>
      <c r="X109" s="639">
        <v>7.65</v>
      </c>
      <c r="Y109" s="633">
        <f t="shared" si="12"/>
        <v>58.52250000000001</v>
      </c>
      <c r="Z109" s="639">
        <v>4.43</v>
      </c>
      <c r="AA109" s="307">
        <f t="shared" si="15"/>
        <v>33.8895</v>
      </c>
      <c r="AB109" s="301">
        <f t="shared" si="16"/>
        <v>0.7268623024830703</v>
      </c>
      <c r="AC109" s="308"/>
    </row>
    <row r="110" spans="1:29" ht="15" customHeight="1">
      <c r="A110" s="204"/>
      <c r="B110" s="303">
        <v>2</v>
      </c>
      <c r="C110" s="304" t="s">
        <v>171</v>
      </c>
      <c r="D110" s="288" t="s">
        <v>183</v>
      </c>
      <c r="E110" s="309">
        <v>2006</v>
      </c>
      <c r="F110" s="306" t="s">
        <v>331</v>
      </c>
      <c r="G110" s="292">
        <v>47</v>
      </c>
      <c r="H110" s="620">
        <v>43.88</v>
      </c>
      <c r="I110" s="623">
        <f t="shared" si="11"/>
        <v>0.9336170212765958</v>
      </c>
      <c r="J110" s="288" t="s">
        <v>295</v>
      </c>
      <c r="K110" s="294" t="s">
        <v>369</v>
      </c>
      <c r="L110" s="294">
        <v>10</v>
      </c>
      <c r="M110" s="296" t="s">
        <v>191</v>
      </c>
      <c r="N110" s="296" t="s">
        <v>372</v>
      </c>
      <c r="O110" s="297">
        <v>3</v>
      </c>
      <c r="P110" s="297">
        <v>10</v>
      </c>
      <c r="Q110" s="297">
        <v>4</v>
      </c>
      <c r="R110" s="297">
        <v>200</v>
      </c>
      <c r="S110" s="297">
        <v>100</v>
      </c>
      <c r="T110" s="297">
        <v>50</v>
      </c>
      <c r="U110" s="297">
        <v>0</v>
      </c>
      <c r="V110" s="527">
        <v>0</v>
      </c>
      <c r="W110" s="527">
        <v>0</v>
      </c>
      <c r="X110" s="639">
        <v>8.4</v>
      </c>
      <c r="Y110" s="633">
        <f t="shared" si="12"/>
        <v>368.59200000000004</v>
      </c>
      <c r="Z110" s="639">
        <v>4</v>
      </c>
      <c r="AA110" s="307">
        <f t="shared" si="15"/>
        <v>175.52</v>
      </c>
      <c r="AB110" s="301">
        <f t="shared" si="16"/>
        <v>1.1</v>
      </c>
      <c r="AC110" s="308"/>
    </row>
    <row r="111" spans="1:29" ht="15" customHeight="1">
      <c r="A111" s="204"/>
      <c r="B111" s="303">
        <v>3</v>
      </c>
      <c r="C111" s="304" t="s">
        <v>172</v>
      </c>
      <c r="D111" s="288" t="s">
        <v>183</v>
      </c>
      <c r="E111" s="309">
        <v>2006</v>
      </c>
      <c r="F111" s="306" t="s">
        <v>331</v>
      </c>
      <c r="G111" s="292">
        <v>4</v>
      </c>
      <c r="H111" s="620">
        <v>1</v>
      </c>
      <c r="I111" s="623">
        <f t="shared" si="11"/>
        <v>0.25</v>
      </c>
      <c r="J111" s="288" t="s">
        <v>31</v>
      </c>
      <c r="K111" s="294" t="s">
        <v>369</v>
      </c>
      <c r="L111" s="294">
        <v>10</v>
      </c>
      <c r="M111" s="296" t="s">
        <v>191</v>
      </c>
      <c r="N111" s="296" t="s">
        <v>372</v>
      </c>
      <c r="O111" s="297">
        <v>3</v>
      </c>
      <c r="P111" s="297">
        <v>10</v>
      </c>
      <c r="Q111" s="297">
        <v>4</v>
      </c>
      <c r="R111" s="297">
        <v>200</v>
      </c>
      <c r="S111" s="297">
        <v>100</v>
      </c>
      <c r="T111" s="297">
        <v>50</v>
      </c>
      <c r="U111" s="297">
        <v>0</v>
      </c>
      <c r="V111" s="527">
        <v>0</v>
      </c>
      <c r="W111" s="527">
        <v>0</v>
      </c>
      <c r="X111" s="639">
        <v>7.8</v>
      </c>
      <c r="Y111" s="633">
        <f t="shared" si="12"/>
        <v>7.8</v>
      </c>
      <c r="Z111" s="639">
        <v>3.5</v>
      </c>
      <c r="AA111" s="307">
        <f t="shared" si="15"/>
        <v>3.5</v>
      </c>
      <c r="AB111" s="301">
        <f t="shared" si="16"/>
        <v>1.2285714285714286</v>
      </c>
      <c r="AC111" s="308"/>
    </row>
    <row r="112" spans="1:29" ht="15" customHeight="1">
      <c r="A112" s="204"/>
      <c r="B112" s="303">
        <v>4</v>
      </c>
      <c r="C112" s="304" t="s">
        <v>173</v>
      </c>
      <c r="D112" s="288" t="s">
        <v>296</v>
      </c>
      <c r="E112" s="309">
        <v>2006</v>
      </c>
      <c r="F112" s="306" t="s">
        <v>331</v>
      </c>
      <c r="G112" s="292">
        <v>4</v>
      </c>
      <c r="H112" s="620">
        <v>2</v>
      </c>
      <c r="I112" s="623">
        <f t="shared" si="11"/>
        <v>0.5</v>
      </c>
      <c r="J112" s="288" t="s">
        <v>32</v>
      </c>
      <c r="K112" s="294" t="s">
        <v>369</v>
      </c>
      <c r="L112" s="294">
        <v>10</v>
      </c>
      <c r="M112" s="296" t="s">
        <v>191</v>
      </c>
      <c r="N112" s="296" t="s">
        <v>372</v>
      </c>
      <c r="O112" s="297">
        <v>3</v>
      </c>
      <c r="P112" s="297">
        <v>10</v>
      </c>
      <c r="Q112" s="297">
        <v>4</v>
      </c>
      <c r="R112" s="297">
        <v>200</v>
      </c>
      <c r="S112" s="297">
        <v>100</v>
      </c>
      <c r="T112" s="297">
        <v>50</v>
      </c>
      <c r="U112" s="297">
        <v>0</v>
      </c>
      <c r="V112" s="527">
        <v>0</v>
      </c>
      <c r="W112" s="527">
        <v>0</v>
      </c>
      <c r="X112" s="639">
        <v>7.8</v>
      </c>
      <c r="Y112" s="633">
        <f>$H112*X112</f>
        <v>15.6</v>
      </c>
      <c r="Z112" s="639">
        <v>3.5</v>
      </c>
      <c r="AA112" s="307">
        <f t="shared" si="15"/>
        <v>7</v>
      </c>
      <c r="AB112" s="301">
        <f t="shared" si="16"/>
        <v>1.2285714285714286</v>
      </c>
      <c r="AC112" s="308"/>
    </row>
    <row r="113" spans="1:29" ht="15" customHeight="1">
      <c r="A113" s="204"/>
      <c r="B113" s="431">
        <v>5</v>
      </c>
      <c r="C113" s="304" t="s">
        <v>174</v>
      </c>
      <c r="D113" s="288" t="s">
        <v>296</v>
      </c>
      <c r="E113" s="305">
        <v>2005</v>
      </c>
      <c r="F113" s="306" t="s">
        <v>331</v>
      </c>
      <c r="G113" s="292">
        <v>4</v>
      </c>
      <c r="H113" s="620">
        <v>1</v>
      </c>
      <c r="I113" s="623">
        <f t="shared" si="11"/>
        <v>0.25</v>
      </c>
      <c r="J113" s="288" t="s">
        <v>16</v>
      </c>
      <c r="K113" s="294" t="s">
        <v>369</v>
      </c>
      <c r="L113" s="294">
        <v>10</v>
      </c>
      <c r="M113" s="296" t="s">
        <v>191</v>
      </c>
      <c r="N113" s="296" t="s">
        <v>372</v>
      </c>
      <c r="O113" s="297">
        <v>4</v>
      </c>
      <c r="P113" s="297">
        <v>10</v>
      </c>
      <c r="Q113" s="297">
        <v>4</v>
      </c>
      <c r="R113" s="297">
        <v>200</v>
      </c>
      <c r="S113" s="297">
        <v>100</v>
      </c>
      <c r="T113" s="297">
        <v>50</v>
      </c>
      <c r="U113" s="297">
        <v>0</v>
      </c>
      <c r="V113" s="527">
        <v>0</v>
      </c>
      <c r="W113" s="527">
        <v>0</v>
      </c>
      <c r="X113" s="639">
        <v>6.14</v>
      </c>
      <c r="Y113" s="633">
        <f>$H113*X113</f>
        <v>6.14</v>
      </c>
      <c r="Z113" s="639">
        <v>3.95</v>
      </c>
      <c r="AA113" s="307">
        <f t="shared" si="15"/>
        <v>3.95</v>
      </c>
      <c r="AB113" s="301">
        <f t="shared" si="16"/>
        <v>0.5544303797468353</v>
      </c>
      <c r="AC113" s="308"/>
    </row>
    <row r="114" spans="1:29" ht="15" customHeight="1">
      <c r="A114" s="204"/>
      <c r="B114" s="8"/>
      <c r="C114" s="304" t="s">
        <v>175</v>
      </c>
      <c r="D114" s="319"/>
      <c r="E114" s="305" t="s">
        <v>87</v>
      </c>
      <c r="F114" s="306" t="s">
        <v>332</v>
      </c>
      <c r="G114" s="292">
        <v>31</v>
      </c>
      <c r="H114" s="620">
        <v>9.2</v>
      </c>
      <c r="I114" s="623">
        <f t="shared" si="11"/>
        <v>0.2967741935483871</v>
      </c>
      <c r="J114" s="288" t="s">
        <v>184</v>
      </c>
      <c r="K114" s="294" t="s">
        <v>369</v>
      </c>
      <c r="L114" s="294">
        <v>10</v>
      </c>
      <c r="M114" s="296" t="s">
        <v>191</v>
      </c>
      <c r="N114" s="296" t="s">
        <v>372</v>
      </c>
      <c r="O114" s="297">
        <v>4</v>
      </c>
      <c r="P114" s="297">
        <v>10</v>
      </c>
      <c r="Q114" s="297">
        <v>4</v>
      </c>
      <c r="R114" s="297">
        <v>200</v>
      </c>
      <c r="S114" s="297">
        <v>100</v>
      </c>
      <c r="T114" s="297">
        <v>50</v>
      </c>
      <c r="U114" s="297">
        <v>0</v>
      </c>
      <c r="V114" s="527">
        <v>0</v>
      </c>
      <c r="W114" s="527">
        <v>0</v>
      </c>
      <c r="X114" s="639">
        <v>7.2</v>
      </c>
      <c r="Y114" s="633">
        <f>$H114*X114</f>
        <v>66.24</v>
      </c>
      <c r="Z114" s="639">
        <v>3.5</v>
      </c>
      <c r="AA114" s="307"/>
      <c r="AB114" s="301">
        <f t="shared" si="16"/>
        <v>1.0571428571428574</v>
      </c>
      <c r="AC114" s="308"/>
    </row>
    <row r="115" spans="1:29" ht="15" customHeight="1">
      <c r="A115" s="204"/>
      <c r="B115" s="432"/>
      <c r="C115" s="304" t="s">
        <v>176</v>
      </c>
      <c r="D115" s="319"/>
      <c r="E115" s="309">
        <v>2006</v>
      </c>
      <c r="F115" s="306" t="s">
        <v>331</v>
      </c>
      <c r="G115" s="292">
        <v>1</v>
      </c>
      <c r="H115" s="620">
        <v>0.5</v>
      </c>
      <c r="I115" s="623">
        <f t="shared" si="11"/>
        <v>0.5</v>
      </c>
      <c r="J115" s="288" t="s">
        <v>16</v>
      </c>
      <c r="K115" s="294" t="s">
        <v>369</v>
      </c>
      <c r="L115" s="294">
        <v>10</v>
      </c>
      <c r="M115" s="296" t="s">
        <v>191</v>
      </c>
      <c r="N115" s="296" t="s">
        <v>372</v>
      </c>
      <c r="O115" s="297">
        <v>4</v>
      </c>
      <c r="P115" s="297">
        <v>10</v>
      </c>
      <c r="Q115" s="297">
        <v>4</v>
      </c>
      <c r="R115" s="297">
        <v>200</v>
      </c>
      <c r="S115" s="297">
        <v>100</v>
      </c>
      <c r="T115" s="297">
        <v>50</v>
      </c>
      <c r="U115" s="297">
        <v>0</v>
      </c>
      <c r="V115" s="527">
        <v>0</v>
      </c>
      <c r="W115" s="527">
        <v>0</v>
      </c>
      <c r="X115" s="639">
        <v>9.2</v>
      </c>
      <c r="Y115" s="633">
        <f>$H115*X115</f>
        <v>4.6</v>
      </c>
      <c r="Z115" s="639">
        <v>3.5</v>
      </c>
      <c r="AA115" s="307">
        <f>$H115*Z115</f>
        <v>1.75</v>
      </c>
      <c r="AB115" s="301">
        <f t="shared" si="16"/>
        <v>1.6285714285714286</v>
      </c>
      <c r="AC115" s="308"/>
    </row>
    <row r="116" spans="1:29" ht="15" customHeight="1">
      <c r="A116" s="203" t="s">
        <v>27</v>
      </c>
      <c r="B116" s="321" t="s">
        <v>28</v>
      </c>
      <c r="C116" s="322"/>
      <c r="D116" s="323"/>
      <c r="E116" s="309"/>
      <c r="F116" s="325"/>
      <c r="G116" s="292"/>
      <c r="H116" s="620"/>
      <c r="I116" s="623"/>
      <c r="J116" s="292"/>
      <c r="K116" s="324"/>
      <c r="L116" s="324"/>
      <c r="M116" s="296"/>
      <c r="N116" s="296"/>
      <c r="O116" s="297"/>
      <c r="P116" s="297"/>
      <c r="Q116" s="297"/>
      <c r="R116" s="297"/>
      <c r="S116" s="297"/>
      <c r="T116" s="297"/>
      <c r="U116" s="297"/>
      <c r="V116" s="527"/>
      <c r="W116" s="527"/>
      <c r="X116" s="639"/>
      <c r="Y116" s="633"/>
      <c r="Z116" s="639"/>
      <c r="AA116" s="307"/>
      <c r="AB116" s="301"/>
      <c r="AC116" s="308"/>
    </row>
    <row r="117" spans="1:29" ht="15" customHeight="1">
      <c r="A117" s="84"/>
      <c r="B117" s="431">
        <v>1</v>
      </c>
      <c r="C117" s="304" t="s">
        <v>177</v>
      </c>
      <c r="D117" s="288" t="s">
        <v>182</v>
      </c>
      <c r="E117" s="305">
        <v>2005</v>
      </c>
      <c r="F117" s="306" t="s">
        <v>331</v>
      </c>
      <c r="G117" s="292">
        <v>2</v>
      </c>
      <c r="H117" s="620">
        <v>0.19</v>
      </c>
      <c r="I117" s="623">
        <f t="shared" si="11"/>
        <v>0.095</v>
      </c>
      <c r="J117" s="288" t="s">
        <v>297</v>
      </c>
      <c r="K117" s="294"/>
      <c r="L117" s="294">
        <v>10</v>
      </c>
      <c r="M117" s="296" t="s">
        <v>191</v>
      </c>
      <c r="N117" s="296" t="s">
        <v>371</v>
      </c>
      <c r="O117" s="297">
        <v>3</v>
      </c>
      <c r="P117" s="297">
        <v>10</v>
      </c>
      <c r="Q117" s="297">
        <v>4</v>
      </c>
      <c r="R117" s="297">
        <v>150</v>
      </c>
      <c r="S117" s="297">
        <v>100</v>
      </c>
      <c r="T117" s="297">
        <v>70</v>
      </c>
      <c r="U117" s="297">
        <v>0</v>
      </c>
      <c r="V117" s="527">
        <v>0</v>
      </c>
      <c r="W117" s="527">
        <v>0</v>
      </c>
      <c r="X117" s="639">
        <v>5.28</v>
      </c>
      <c r="Y117" s="633">
        <f>$H117*X117</f>
        <v>1.0032</v>
      </c>
      <c r="Z117" s="639">
        <v>3</v>
      </c>
      <c r="AA117" s="307">
        <f>$H117*Z117</f>
        <v>0.5700000000000001</v>
      </c>
      <c r="AB117" s="301">
        <f>X117/Z117-1</f>
        <v>0.76</v>
      </c>
      <c r="AC117" s="308"/>
    </row>
    <row r="118" spans="1:29" ht="15" customHeight="1">
      <c r="A118" s="84"/>
      <c r="B118" s="432"/>
      <c r="C118" s="304" t="s">
        <v>178</v>
      </c>
      <c r="D118" s="288"/>
      <c r="E118" s="305" t="s">
        <v>87</v>
      </c>
      <c r="F118" s="306" t="s">
        <v>332</v>
      </c>
      <c r="G118" s="292">
        <v>3</v>
      </c>
      <c r="H118" s="620">
        <v>2</v>
      </c>
      <c r="I118" s="623">
        <f t="shared" si="11"/>
        <v>0.6666666666666666</v>
      </c>
      <c r="J118" s="288" t="s">
        <v>21</v>
      </c>
      <c r="K118" s="294" t="s">
        <v>369</v>
      </c>
      <c r="L118" s="294">
        <v>10</v>
      </c>
      <c r="M118" s="296" t="s">
        <v>191</v>
      </c>
      <c r="N118" s="296" t="s">
        <v>372</v>
      </c>
      <c r="O118" s="297">
        <v>3</v>
      </c>
      <c r="P118" s="297">
        <v>10</v>
      </c>
      <c r="Q118" s="297">
        <v>4</v>
      </c>
      <c r="R118" s="297">
        <v>150</v>
      </c>
      <c r="S118" s="297">
        <v>100</v>
      </c>
      <c r="T118" s="297">
        <v>70</v>
      </c>
      <c r="U118" s="297">
        <v>0</v>
      </c>
      <c r="V118" s="527">
        <v>0</v>
      </c>
      <c r="W118" s="527">
        <v>0</v>
      </c>
      <c r="X118" s="639">
        <v>6</v>
      </c>
      <c r="Y118" s="633">
        <f>$H118*X118</f>
        <v>12</v>
      </c>
      <c r="Z118" s="639">
        <v>3</v>
      </c>
      <c r="AA118" s="307">
        <f>$H118*Z118</f>
        <v>6</v>
      </c>
      <c r="AB118" s="301">
        <f>X118/Z118-1</f>
        <v>1</v>
      </c>
      <c r="AC118" s="308"/>
    </row>
    <row r="119" spans="1:29" ht="15" customHeight="1">
      <c r="A119" s="84"/>
      <c r="B119" s="303">
        <v>2</v>
      </c>
      <c r="C119" s="304" t="s">
        <v>179</v>
      </c>
      <c r="D119" s="288" t="s">
        <v>42</v>
      </c>
      <c r="E119" s="309">
        <v>2006</v>
      </c>
      <c r="F119" s="306" t="s">
        <v>331</v>
      </c>
      <c r="G119" s="292">
        <v>7</v>
      </c>
      <c r="H119" s="620">
        <v>5</v>
      </c>
      <c r="I119" s="623">
        <f t="shared" si="11"/>
        <v>0.7142857142857143</v>
      </c>
      <c r="J119" s="288" t="s">
        <v>16</v>
      </c>
      <c r="K119" s="294" t="s">
        <v>369</v>
      </c>
      <c r="L119" s="294">
        <v>10</v>
      </c>
      <c r="M119" s="296" t="s">
        <v>191</v>
      </c>
      <c r="N119" s="296" t="s">
        <v>372</v>
      </c>
      <c r="O119" s="297">
        <v>3</v>
      </c>
      <c r="P119" s="297">
        <v>10</v>
      </c>
      <c r="Q119" s="297">
        <v>4</v>
      </c>
      <c r="R119" s="297">
        <v>200</v>
      </c>
      <c r="S119" s="297">
        <v>100</v>
      </c>
      <c r="T119" s="297">
        <v>50</v>
      </c>
      <c r="U119" s="297">
        <v>0</v>
      </c>
      <c r="V119" s="527">
        <v>0</v>
      </c>
      <c r="W119" s="527">
        <v>0</v>
      </c>
      <c r="X119" s="639">
        <v>6</v>
      </c>
      <c r="Y119" s="633">
        <f t="shared" si="12"/>
        <v>30</v>
      </c>
      <c r="Z119" s="639">
        <v>3</v>
      </c>
      <c r="AA119" s="307">
        <f>$H119*Z119</f>
        <v>15</v>
      </c>
      <c r="AB119" s="301">
        <f>X119/Z119-1</f>
        <v>1</v>
      </c>
      <c r="AC119" s="308"/>
    </row>
    <row r="120" spans="1:29" ht="15" customHeight="1">
      <c r="A120" s="85"/>
      <c r="B120" s="303">
        <v>3</v>
      </c>
      <c r="C120" s="304" t="s">
        <v>180</v>
      </c>
      <c r="D120" s="288" t="s">
        <v>42</v>
      </c>
      <c r="E120" s="309">
        <v>2006</v>
      </c>
      <c r="F120" s="306" t="s">
        <v>331</v>
      </c>
      <c r="G120" s="292">
        <v>19</v>
      </c>
      <c r="H120" s="620">
        <v>10</v>
      </c>
      <c r="I120" s="623">
        <f t="shared" si="11"/>
        <v>0.5263157894736842</v>
      </c>
      <c r="J120" s="288" t="s">
        <v>16</v>
      </c>
      <c r="K120" s="294" t="s">
        <v>369</v>
      </c>
      <c r="L120" s="294">
        <v>10</v>
      </c>
      <c r="M120" s="296" t="s">
        <v>191</v>
      </c>
      <c r="N120" s="296" t="s">
        <v>372</v>
      </c>
      <c r="O120" s="297">
        <v>3</v>
      </c>
      <c r="P120" s="297">
        <v>10</v>
      </c>
      <c r="Q120" s="297">
        <v>4</v>
      </c>
      <c r="R120" s="297">
        <v>200</v>
      </c>
      <c r="S120" s="297">
        <v>100</v>
      </c>
      <c r="T120" s="297">
        <v>50</v>
      </c>
      <c r="U120" s="297">
        <v>0</v>
      </c>
      <c r="V120" s="527">
        <v>0</v>
      </c>
      <c r="W120" s="527">
        <v>0</v>
      </c>
      <c r="X120" s="639">
        <v>7.8</v>
      </c>
      <c r="Y120" s="633">
        <f t="shared" si="12"/>
        <v>78</v>
      </c>
      <c r="Z120" s="639">
        <v>3</v>
      </c>
      <c r="AA120" s="307">
        <f>$H120*Z120</f>
        <v>30</v>
      </c>
      <c r="AB120" s="301">
        <f>X120/Z120-1</f>
        <v>1.6</v>
      </c>
      <c r="AC120" s="308"/>
    </row>
    <row r="121" spans="1:29" ht="15" customHeight="1">
      <c r="A121" s="735" t="s">
        <v>22</v>
      </c>
      <c r="B121" s="736"/>
      <c r="C121" s="736"/>
      <c r="D121" s="238"/>
      <c r="E121" s="211"/>
      <c r="F121" s="212"/>
      <c r="G121" s="232">
        <f>SUM(G95:G120)</f>
        <v>314</v>
      </c>
      <c r="H121" s="628">
        <f>SUM(H95:H120)</f>
        <v>147.97</v>
      </c>
      <c r="I121" s="623">
        <f t="shared" si="11"/>
        <v>0.4712420382165605</v>
      </c>
      <c r="J121" s="232"/>
      <c r="K121" s="256"/>
      <c r="L121" s="256"/>
      <c r="M121" s="223"/>
      <c r="N121" s="261"/>
      <c r="O121" s="224"/>
      <c r="P121" s="224"/>
      <c r="Q121" s="224"/>
      <c r="R121" s="224"/>
      <c r="S121" s="224"/>
      <c r="T121" s="224"/>
      <c r="U121" s="224"/>
      <c r="V121" s="529"/>
      <c r="W121" s="529"/>
      <c r="X121" s="640">
        <f>Y121/$H121</f>
        <v>7.226346556734473</v>
      </c>
      <c r="Y121" s="636">
        <f>SUM(Y95:Y120)</f>
        <v>1069.2825</v>
      </c>
      <c r="Z121" s="640">
        <f>AA121/$H121</f>
        <v>3.2181604379266067</v>
      </c>
      <c r="AA121" s="268">
        <f>SUM(AA95:AA120)</f>
        <v>476.1912</v>
      </c>
      <c r="AB121" s="233">
        <f>X121/Z121-1</f>
        <v>1.2454898368554481</v>
      </c>
      <c r="AC121" s="236"/>
    </row>
    <row r="122" spans="1:29" ht="16.5" customHeight="1">
      <c r="A122" s="363" t="s">
        <v>317</v>
      </c>
      <c r="B122" s="388"/>
      <c r="C122" s="378"/>
      <c r="D122" s="389"/>
      <c r="E122" s="390"/>
      <c r="F122" s="391"/>
      <c r="G122" s="382"/>
      <c r="H122" s="392"/>
      <c r="I122" s="382"/>
      <c r="J122" s="366"/>
      <c r="K122" s="372"/>
      <c r="L122" s="372"/>
      <c r="M122" s="373"/>
      <c r="N122" s="374"/>
      <c r="O122" s="375"/>
      <c r="P122" s="375"/>
      <c r="Q122" s="375"/>
      <c r="R122" s="375"/>
      <c r="S122" s="375"/>
      <c r="T122" s="375"/>
      <c r="U122" s="375"/>
      <c r="V122" s="531"/>
      <c r="W122" s="531"/>
      <c r="X122" s="632"/>
      <c r="Y122" s="631"/>
      <c r="Z122" s="632"/>
      <c r="AA122" s="385"/>
      <c r="AB122" s="373"/>
      <c r="AC122" s="377"/>
    </row>
    <row r="123" spans="1:29" ht="15" customHeight="1">
      <c r="A123" s="84"/>
      <c r="B123" s="431">
        <v>1</v>
      </c>
      <c r="C123" s="304" t="s">
        <v>95</v>
      </c>
      <c r="D123" s="326" t="s">
        <v>43</v>
      </c>
      <c r="E123" s="305" t="s">
        <v>83</v>
      </c>
      <c r="F123" s="306" t="s">
        <v>331</v>
      </c>
      <c r="G123" s="292">
        <v>3</v>
      </c>
      <c r="H123" s="291">
        <v>0.2</v>
      </c>
      <c r="I123" s="499">
        <f t="shared" si="11"/>
        <v>0.06666666666666667</v>
      </c>
      <c r="J123" s="288" t="s">
        <v>44</v>
      </c>
      <c r="K123" s="294" t="s">
        <v>330</v>
      </c>
      <c r="L123" s="294">
        <v>10</v>
      </c>
      <c r="M123" s="296" t="s">
        <v>191</v>
      </c>
      <c r="N123" s="296" t="s">
        <v>353</v>
      </c>
      <c r="O123" s="297">
        <v>2</v>
      </c>
      <c r="P123" s="297">
        <v>10</v>
      </c>
      <c r="Q123" s="297">
        <v>3</v>
      </c>
      <c r="R123" s="297">
        <v>200</v>
      </c>
      <c r="S123" s="297">
        <v>50</v>
      </c>
      <c r="T123" s="297">
        <v>50</v>
      </c>
      <c r="U123" s="297">
        <v>50</v>
      </c>
      <c r="V123" s="532">
        <v>0</v>
      </c>
      <c r="W123" s="532">
        <v>0</v>
      </c>
      <c r="X123" s="639">
        <v>7.15</v>
      </c>
      <c r="Y123" s="633">
        <f aca="true" t="shared" si="17" ref="Y123:Y144">$H123*X123</f>
        <v>1.4300000000000002</v>
      </c>
      <c r="Z123" s="639">
        <v>4.34914841849148</v>
      </c>
      <c r="AA123" s="307">
        <f aca="true" t="shared" si="18" ref="AA123:AA144">$H123*Z123</f>
        <v>0.869829683698296</v>
      </c>
      <c r="AB123" s="301">
        <f aca="true" t="shared" si="19" ref="AB123:AB149">X123/Z123-1</f>
        <v>0.6440000000000017</v>
      </c>
      <c r="AC123" s="302" t="s">
        <v>519</v>
      </c>
    </row>
    <row r="124" spans="1:29" ht="15" customHeight="1">
      <c r="A124" s="84"/>
      <c r="B124" s="10"/>
      <c r="C124" s="304" t="s">
        <v>96</v>
      </c>
      <c r="D124" s="326"/>
      <c r="E124" s="305" t="s">
        <v>86</v>
      </c>
      <c r="F124" s="306" t="s">
        <v>331</v>
      </c>
      <c r="G124" s="292">
        <v>18</v>
      </c>
      <c r="H124" s="291">
        <v>5</v>
      </c>
      <c r="I124" s="499">
        <f t="shared" si="11"/>
        <v>0.2777777777777778</v>
      </c>
      <c r="J124" s="288" t="s">
        <v>44</v>
      </c>
      <c r="K124" s="294" t="s">
        <v>330</v>
      </c>
      <c r="L124" s="294">
        <v>10</v>
      </c>
      <c r="M124" s="296" t="s">
        <v>191</v>
      </c>
      <c r="N124" s="296" t="s">
        <v>353</v>
      </c>
      <c r="O124" s="297">
        <v>2</v>
      </c>
      <c r="P124" s="297">
        <v>10</v>
      </c>
      <c r="Q124" s="297">
        <v>4</v>
      </c>
      <c r="R124" s="297">
        <v>200</v>
      </c>
      <c r="S124" s="297">
        <v>50</v>
      </c>
      <c r="T124" s="297">
        <v>50</v>
      </c>
      <c r="U124" s="297">
        <v>50</v>
      </c>
      <c r="V124" s="532">
        <v>0</v>
      </c>
      <c r="W124" s="532">
        <v>0</v>
      </c>
      <c r="X124" s="639">
        <v>6.29</v>
      </c>
      <c r="Y124" s="633">
        <f t="shared" si="17"/>
        <v>31.45</v>
      </c>
      <c r="Z124" s="639">
        <v>3.6128661688684662</v>
      </c>
      <c r="AA124" s="307">
        <f t="shared" si="18"/>
        <v>18.06433084434233</v>
      </c>
      <c r="AB124" s="301">
        <f t="shared" si="19"/>
        <v>0.7410000000000001</v>
      </c>
      <c r="AC124" s="302" t="s">
        <v>520</v>
      </c>
    </row>
    <row r="125" spans="1:29" ht="15" customHeight="1">
      <c r="A125" s="84"/>
      <c r="B125" s="433"/>
      <c r="C125" s="304" t="s">
        <v>97</v>
      </c>
      <c r="D125" s="326"/>
      <c r="E125" s="309">
        <v>2006</v>
      </c>
      <c r="F125" s="306" t="s">
        <v>332</v>
      </c>
      <c r="G125" s="292">
        <v>4</v>
      </c>
      <c r="H125" s="291">
        <v>5</v>
      </c>
      <c r="I125" s="499">
        <f t="shared" si="11"/>
        <v>1.25</v>
      </c>
      <c r="J125" s="328" t="s">
        <v>44</v>
      </c>
      <c r="K125" s="294" t="s">
        <v>330</v>
      </c>
      <c r="L125" s="333">
        <v>10</v>
      </c>
      <c r="M125" s="296" t="s">
        <v>191</v>
      </c>
      <c r="N125" s="296" t="s">
        <v>353</v>
      </c>
      <c r="O125" s="297">
        <v>3</v>
      </c>
      <c r="P125" s="297">
        <v>10</v>
      </c>
      <c r="Q125" s="297">
        <v>4</v>
      </c>
      <c r="R125" s="297">
        <v>200</v>
      </c>
      <c r="S125" s="297">
        <v>50</v>
      </c>
      <c r="T125" s="297">
        <v>50</v>
      </c>
      <c r="U125" s="297">
        <v>50</v>
      </c>
      <c r="V125" s="532">
        <v>0</v>
      </c>
      <c r="W125" s="532">
        <v>0</v>
      </c>
      <c r="X125" s="620">
        <v>5.99</v>
      </c>
      <c r="Y125" s="633">
        <f>H125*X125</f>
        <v>29.950000000000003</v>
      </c>
      <c r="Z125" s="620">
        <v>4.1</v>
      </c>
      <c r="AA125" s="329">
        <f>H125*Z125</f>
        <v>20.5</v>
      </c>
      <c r="AB125" s="301">
        <f t="shared" si="19"/>
        <v>0.46097560975609775</v>
      </c>
      <c r="AC125" s="302" t="s">
        <v>519</v>
      </c>
    </row>
    <row r="126" spans="1:29" ht="15" customHeight="1">
      <c r="A126" s="84"/>
      <c r="B126" s="431">
        <v>2</v>
      </c>
      <c r="C126" s="304" t="s">
        <v>98</v>
      </c>
      <c r="D126" s="326" t="s">
        <v>45</v>
      </c>
      <c r="E126" s="305" t="s">
        <v>83</v>
      </c>
      <c r="F126" s="306" t="s">
        <v>331</v>
      </c>
      <c r="G126" s="292">
        <v>1</v>
      </c>
      <c r="H126" s="291">
        <v>0.2</v>
      </c>
      <c r="I126" s="499">
        <f t="shared" si="11"/>
        <v>0.2</v>
      </c>
      <c r="J126" s="288" t="s">
        <v>44</v>
      </c>
      <c r="K126" s="294" t="s">
        <v>330</v>
      </c>
      <c r="L126" s="294">
        <v>10</v>
      </c>
      <c r="M126" s="296" t="s">
        <v>191</v>
      </c>
      <c r="N126" s="296" t="s">
        <v>353</v>
      </c>
      <c r="O126" s="297">
        <v>2</v>
      </c>
      <c r="P126" s="297">
        <v>10</v>
      </c>
      <c r="Q126" s="297">
        <v>3</v>
      </c>
      <c r="R126" s="297">
        <v>200</v>
      </c>
      <c r="S126" s="297">
        <v>50</v>
      </c>
      <c r="T126" s="297">
        <v>50</v>
      </c>
      <c r="U126" s="297">
        <v>50</v>
      </c>
      <c r="V126" s="532">
        <v>0</v>
      </c>
      <c r="W126" s="532">
        <v>0</v>
      </c>
      <c r="X126" s="639">
        <v>7.92</v>
      </c>
      <c r="Y126" s="633">
        <f t="shared" si="17"/>
        <v>1.584</v>
      </c>
      <c r="Z126" s="639">
        <v>3.3193629505448445</v>
      </c>
      <c r="AA126" s="307">
        <f t="shared" si="18"/>
        <v>0.6638725901089689</v>
      </c>
      <c r="AB126" s="301">
        <f t="shared" si="19"/>
        <v>1.3860000000000001</v>
      </c>
      <c r="AC126" s="302" t="s">
        <v>519</v>
      </c>
    </row>
    <row r="127" spans="1:29" ht="15" customHeight="1">
      <c r="A127" s="84"/>
      <c r="B127" s="10"/>
      <c r="C127" s="304" t="s">
        <v>99</v>
      </c>
      <c r="D127" s="326"/>
      <c r="E127" s="309">
        <v>2004</v>
      </c>
      <c r="F127" s="306" t="s">
        <v>332</v>
      </c>
      <c r="G127" s="292">
        <v>7</v>
      </c>
      <c r="H127" s="291">
        <v>5</v>
      </c>
      <c r="I127" s="499">
        <f t="shared" si="11"/>
        <v>0.7142857142857143</v>
      </c>
      <c r="J127" s="288" t="s">
        <v>15</v>
      </c>
      <c r="K127" s="294" t="s">
        <v>330</v>
      </c>
      <c r="L127" s="294">
        <v>10</v>
      </c>
      <c r="M127" s="296" t="s">
        <v>191</v>
      </c>
      <c r="N127" s="296" t="s">
        <v>353</v>
      </c>
      <c r="O127" s="297">
        <v>2</v>
      </c>
      <c r="P127" s="297">
        <v>10</v>
      </c>
      <c r="Q127" s="297">
        <v>3</v>
      </c>
      <c r="R127" s="297">
        <v>200</v>
      </c>
      <c r="S127" s="297">
        <v>50</v>
      </c>
      <c r="T127" s="297">
        <v>50</v>
      </c>
      <c r="U127" s="297">
        <v>50</v>
      </c>
      <c r="V127" s="532">
        <v>0</v>
      </c>
      <c r="W127" s="532">
        <v>0</v>
      </c>
      <c r="X127" s="639">
        <v>6.19</v>
      </c>
      <c r="Y127" s="633">
        <f t="shared" si="17"/>
        <v>30.950000000000003</v>
      </c>
      <c r="Z127" s="639">
        <v>3.664890467732386</v>
      </c>
      <c r="AA127" s="307">
        <f t="shared" si="18"/>
        <v>18.324452338661928</v>
      </c>
      <c r="AB127" s="301">
        <f t="shared" si="19"/>
        <v>0.6890000000000001</v>
      </c>
      <c r="AC127" s="302" t="s">
        <v>519</v>
      </c>
    </row>
    <row r="128" spans="1:29" ht="15" customHeight="1">
      <c r="A128" s="84"/>
      <c r="B128" s="10"/>
      <c r="C128" s="304" t="s">
        <v>100</v>
      </c>
      <c r="D128" s="326"/>
      <c r="E128" s="305" t="s">
        <v>86</v>
      </c>
      <c r="F128" s="306" t="s">
        <v>331</v>
      </c>
      <c r="G128" s="292">
        <v>10</v>
      </c>
      <c r="H128" s="291">
        <v>5</v>
      </c>
      <c r="I128" s="499">
        <f t="shared" si="11"/>
        <v>0.5</v>
      </c>
      <c r="J128" s="288" t="s">
        <v>44</v>
      </c>
      <c r="K128" s="294" t="s">
        <v>330</v>
      </c>
      <c r="L128" s="294">
        <v>10</v>
      </c>
      <c r="M128" s="296" t="s">
        <v>191</v>
      </c>
      <c r="N128" s="296" t="s">
        <v>353</v>
      </c>
      <c r="O128" s="297">
        <v>2</v>
      </c>
      <c r="P128" s="297">
        <v>10</v>
      </c>
      <c r="Q128" s="297">
        <v>4</v>
      </c>
      <c r="R128" s="297">
        <v>200</v>
      </c>
      <c r="S128" s="297">
        <v>50</v>
      </c>
      <c r="T128" s="297">
        <v>50</v>
      </c>
      <c r="U128" s="297">
        <v>50</v>
      </c>
      <c r="V128" s="532">
        <v>0</v>
      </c>
      <c r="W128" s="532">
        <v>0</v>
      </c>
      <c r="X128" s="639">
        <v>6.69</v>
      </c>
      <c r="Y128" s="633">
        <f t="shared" si="17"/>
        <v>33.45</v>
      </c>
      <c r="Z128" s="639">
        <v>3.4771309771309773</v>
      </c>
      <c r="AA128" s="307">
        <f t="shared" si="18"/>
        <v>17.385654885654887</v>
      </c>
      <c r="AB128" s="301">
        <f t="shared" si="19"/>
        <v>0.9239999999999999</v>
      </c>
      <c r="AC128" s="302" t="s">
        <v>519</v>
      </c>
    </row>
    <row r="129" spans="1:29" s="215" customFormat="1" ht="15" customHeight="1">
      <c r="A129" s="84"/>
      <c r="B129" s="433"/>
      <c r="C129" s="304" t="s">
        <v>101</v>
      </c>
      <c r="D129" s="326"/>
      <c r="E129" s="309">
        <v>2006</v>
      </c>
      <c r="F129" s="306" t="s">
        <v>332</v>
      </c>
      <c r="G129" s="292">
        <v>44</v>
      </c>
      <c r="H129" s="291">
        <v>25</v>
      </c>
      <c r="I129" s="499">
        <f t="shared" si="11"/>
        <v>0.5681818181818182</v>
      </c>
      <c r="J129" s="328" t="s">
        <v>15</v>
      </c>
      <c r="K129" s="333" t="s">
        <v>330</v>
      </c>
      <c r="L129" s="333" t="s">
        <v>352</v>
      </c>
      <c r="M129" s="296" t="s">
        <v>191</v>
      </c>
      <c r="N129" s="296" t="s">
        <v>353</v>
      </c>
      <c r="O129" s="297">
        <v>3</v>
      </c>
      <c r="P129" s="297">
        <v>8</v>
      </c>
      <c r="Q129" s="297">
        <v>4</v>
      </c>
      <c r="R129" s="297">
        <v>200</v>
      </c>
      <c r="S129" s="297">
        <v>100</v>
      </c>
      <c r="T129" s="297">
        <v>50</v>
      </c>
      <c r="U129" s="297">
        <v>50</v>
      </c>
      <c r="V129" s="532">
        <v>0</v>
      </c>
      <c r="W129" s="532">
        <v>0</v>
      </c>
      <c r="X129" s="620">
        <v>5.93</v>
      </c>
      <c r="Y129" s="648">
        <f>H129*X129</f>
        <v>148.25</v>
      </c>
      <c r="Z129" s="620">
        <v>3.42</v>
      </c>
      <c r="AA129" s="329">
        <f>H129*Z129</f>
        <v>85.5</v>
      </c>
      <c r="AB129" s="301">
        <f t="shared" si="19"/>
        <v>0.7339181286549707</v>
      </c>
      <c r="AC129" s="302" t="s">
        <v>520</v>
      </c>
    </row>
    <row r="130" spans="1:29" s="215" customFormat="1" ht="15" customHeight="1">
      <c r="A130" s="84"/>
      <c r="B130" s="431">
        <v>3</v>
      </c>
      <c r="C130" s="304" t="s">
        <v>102</v>
      </c>
      <c r="D130" s="326" t="s">
        <v>46</v>
      </c>
      <c r="E130" s="305" t="s">
        <v>85</v>
      </c>
      <c r="F130" s="306" t="s">
        <v>332</v>
      </c>
      <c r="G130" s="292">
        <v>6</v>
      </c>
      <c r="H130" s="291">
        <v>4.3</v>
      </c>
      <c r="I130" s="499">
        <f t="shared" si="11"/>
        <v>0.7166666666666667</v>
      </c>
      <c r="J130" s="288" t="s">
        <v>47</v>
      </c>
      <c r="K130" s="294" t="s">
        <v>330</v>
      </c>
      <c r="L130" s="294">
        <v>10</v>
      </c>
      <c r="M130" s="296" t="s">
        <v>191</v>
      </c>
      <c r="N130" s="296" t="s">
        <v>354</v>
      </c>
      <c r="O130" s="297">
        <v>3</v>
      </c>
      <c r="P130" s="297">
        <v>4</v>
      </c>
      <c r="Q130" s="297">
        <v>3</v>
      </c>
      <c r="R130" s="297">
        <v>200</v>
      </c>
      <c r="S130" s="297">
        <v>50</v>
      </c>
      <c r="T130" s="297">
        <v>50</v>
      </c>
      <c r="U130" s="297">
        <v>50</v>
      </c>
      <c r="V130" s="532">
        <v>0</v>
      </c>
      <c r="W130" s="532">
        <v>0</v>
      </c>
      <c r="X130" s="639">
        <v>7.45</v>
      </c>
      <c r="Y130" s="633">
        <f t="shared" si="17"/>
        <v>32.035</v>
      </c>
      <c r="Z130" s="639">
        <v>4.405677114133649</v>
      </c>
      <c r="AA130" s="307">
        <f t="shared" si="18"/>
        <v>18.94441159077469</v>
      </c>
      <c r="AB130" s="301">
        <f t="shared" si="19"/>
        <v>0.6909999999999998</v>
      </c>
      <c r="AC130" s="332"/>
    </row>
    <row r="131" spans="1:29" ht="15" customHeight="1">
      <c r="A131" s="84"/>
      <c r="B131" s="10"/>
      <c r="C131" s="304" t="s">
        <v>103</v>
      </c>
      <c r="D131" s="326"/>
      <c r="E131" s="309">
        <v>2004</v>
      </c>
      <c r="F131" s="306" t="s">
        <v>331</v>
      </c>
      <c r="G131" s="292">
        <v>1</v>
      </c>
      <c r="H131" s="291">
        <v>2</v>
      </c>
      <c r="I131" s="499">
        <f t="shared" si="11"/>
        <v>2</v>
      </c>
      <c r="J131" s="288" t="s">
        <v>47</v>
      </c>
      <c r="K131" s="294" t="s">
        <v>330</v>
      </c>
      <c r="L131" s="294">
        <v>10</v>
      </c>
      <c r="M131" s="296" t="s">
        <v>191</v>
      </c>
      <c r="N131" s="296" t="s">
        <v>354</v>
      </c>
      <c r="O131" s="297">
        <v>2</v>
      </c>
      <c r="P131" s="297">
        <v>4</v>
      </c>
      <c r="Q131" s="297">
        <v>3</v>
      </c>
      <c r="R131" s="297">
        <v>200</v>
      </c>
      <c r="S131" s="297">
        <v>50</v>
      </c>
      <c r="T131" s="297">
        <v>50</v>
      </c>
      <c r="U131" s="297">
        <v>50</v>
      </c>
      <c r="V131" s="532">
        <v>0</v>
      </c>
      <c r="W131" s="532">
        <v>0</v>
      </c>
      <c r="X131" s="639">
        <v>8.18</v>
      </c>
      <c r="Y131" s="633">
        <f t="shared" si="17"/>
        <v>16.36</v>
      </c>
      <c r="Z131" s="639">
        <v>4.169215086646279</v>
      </c>
      <c r="AA131" s="307">
        <f t="shared" si="18"/>
        <v>8.338430173292558</v>
      </c>
      <c r="AB131" s="301">
        <f t="shared" si="19"/>
        <v>0.9620000000000002</v>
      </c>
      <c r="AC131" s="332"/>
    </row>
    <row r="132" spans="1:29" ht="15" customHeight="1">
      <c r="A132" s="84"/>
      <c r="B132" s="10"/>
      <c r="C132" s="304" t="s">
        <v>104</v>
      </c>
      <c r="D132" s="326"/>
      <c r="E132" s="305" t="s">
        <v>86</v>
      </c>
      <c r="F132" s="306" t="s">
        <v>332</v>
      </c>
      <c r="G132" s="292">
        <v>245</v>
      </c>
      <c r="H132" s="291">
        <v>217.9</v>
      </c>
      <c r="I132" s="499">
        <f t="shared" si="11"/>
        <v>0.8893877551020408</v>
      </c>
      <c r="J132" s="288" t="s">
        <v>47</v>
      </c>
      <c r="K132" s="294" t="s">
        <v>330</v>
      </c>
      <c r="L132" s="294" t="s">
        <v>352</v>
      </c>
      <c r="M132" s="296" t="s">
        <v>191</v>
      </c>
      <c r="N132" s="296" t="s">
        <v>354</v>
      </c>
      <c r="O132" s="297">
        <v>3</v>
      </c>
      <c r="P132" s="297">
        <v>4</v>
      </c>
      <c r="Q132" s="297">
        <v>3</v>
      </c>
      <c r="R132" s="297">
        <v>200</v>
      </c>
      <c r="S132" s="297">
        <v>50</v>
      </c>
      <c r="T132" s="297">
        <v>50</v>
      </c>
      <c r="U132" s="297">
        <v>50</v>
      </c>
      <c r="V132" s="532">
        <v>0</v>
      </c>
      <c r="W132" s="532">
        <v>0</v>
      </c>
      <c r="X132" s="639">
        <v>7.65</v>
      </c>
      <c r="Y132" s="633">
        <f t="shared" si="17"/>
        <v>1666.9350000000002</v>
      </c>
      <c r="Z132" s="639">
        <v>3.8326653306613228</v>
      </c>
      <c r="AA132" s="307">
        <f t="shared" si="18"/>
        <v>835.1377755511022</v>
      </c>
      <c r="AB132" s="301">
        <f t="shared" si="19"/>
        <v>0.996</v>
      </c>
      <c r="AC132" s="332"/>
    </row>
    <row r="133" spans="1:29" ht="15" customHeight="1">
      <c r="A133" s="84"/>
      <c r="B133" s="10"/>
      <c r="C133" s="304" t="s">
        <v>105</v>
      </c>
      <c r="D133" s="326"/>
      <c r="E133" s="305" t="s">
        <v>87</v>
      </c>
      <c r="F133" s="306" t="s">
        <v>332</v>
      </c>
      <c r="G133" s="292">
        <v>2881</v>
      </c>
      <c r="H133" s="291">
        <v>2249</v>
      </c>
      <c r="I133" s="499">
        <f t="shared" si="11"/>
        <v>0.780631725095453</v>
      </c>
      <c r="J133" s="288" t="s">
        <v>47</v>
      </c>
      <c r="K133" s="294" t="s">
        <v>330</v>
      </c>
      <c r="L133" s="294" t="s">
        <v>352</v>
      </c>
      <c r="M133" s="296" t="s">
        <v>191</v>
      </c>
      <c r="N133" s="296" t="s">
        <v>354</v>
      </c>
      <c r="O133" s="297">
        <v>2</v>
      </c>
      <c r="P133" s="297">
        <v>4</v>
      </c>
      <c r="Q133" s="297">
        <v>3</v>
      </c>
      <c r="R133" s="297">
        <v>200</v>
      </c>
      <c r="S133" s="297">
        <v>50</v>
      </c>
      <c r="T133" s="297">
        <v>50</v>
      </c>
      <c r="U133" s="297">
        <v>50</v>
      </c>
      <c r="V133" s="532">
        <v>0</v>
      </c>
      <c r="W133" s="532">
        <v>0</v>
      </c>
      <c r="X133" s="639">
        <v>8.02</v>
      </c>
      <c r="Y133" s="633">
        <f t="shared" si="17"/>
        <v>18036.98</v>
      </c>
      <c r="Z133" s="639">
        <v>4.85</v>
      </c>
      <c r="AA133" s="307">
        <f t="shared" si="18"/>
        <v>10907.65</v>
      </c>
      <c r="AB133" s="301">
        <f>X133/Z133-1</f>
        <v>0.6536082474226805</v>
      </c>
      <c r="AC133" s="332"/>
    </row>
    <row r="134" spans="1:29" ht="15" customHeight="1">
      <c r="A134" s="84"/>
      <c r="B134" s="433"/>
      <c r="C134" s="304" t="s">
        <v>106</v>
      </c>
      <c r="D134" s="326"/>
      <c r="E134" s="309">
        <v>2006</v>
      </c>
      <c r="F134" s="306" t="s">
        <v>331</v>
      </c>
      <c r="G134" s="292">
        <v>321</v>
      </c>
      <c r="H134" s="291">
        <v>277</v>
      </c>
      <c r="I134" s="499">
        <f t="shared" si="11"/>
        <v>0.8629283489096573</v>
      </c>
      <c r="J134" s="288" t="s">
        <v>47</v>
      </c>
      <c r="K134" s="294" t="s">
        <v>330</v>
      </c>
      <c r="L134" s="294" t="s">
        <v>352</v>
      </c>
      <c r="M134" s="296" t="s">
        <v>191</v>
      </c>
      <c r="N134" s="296" t="s">
        <v>353</v>
      </c>
      <c r="O134" s="298" t="s">
        <v>441</v>
      </c>
      <c r="P134" s="297">
        <v>4</v>
      </c>
      <c r="Q134" s="297">
        <v>3</v>
      </c>
      <c r="R134" s="297">
        <v>200</v>
      </c>
      <c r="S134" s="297">
        <v>50</v>
      </c>
      <c r="T134" s="297">
        <v>50</v>
      </c>
      <c r="U134" s="297">
        <v>50</v>
      </c>
      <c r="V134" s="532">
        <v>0</v>
      </c>
      <c r="W134" s="532">
        <v>0</v>
      </c>
      <c r="X134" s="620">
        <v>6.04</v>
      </c>
      <c r="Y134" s="648">
        <f>H134*X134</f>
        <v>1673.08</v>
      </c>
      <c r="Z134" s="620">
        <v>3.29</v>
      </c>
      <c r="AA134" s="329">
        <f>H134*Z134</f>
        <v>911.33</v>
      </c>
      <c r="AB134" s="301">
        <f t="shared" si="19"/>
        <v>0.8358662613981762</v>
      </c>
      <c r="AC134" s="302" t="s">
        <v>364</v>
      </c>
    </row>
    <row r="135" spans="1:29" s="215" customFormat="1" ht="15" customHeight="1">
      <c r="A135" s="84"/>
      <c r="B135" s="431">
        <v>4</v>
      </c>
      <c r="C135" s="304" t="s">
        <v>107</v>
      </c>
      <c r="D135" s="326" t="s">
        <v>48</v>
      </c>
      <c r="E135" s="305" t="s">
        <v>85</v>
      </c>
      <c r="F135" s="306" t="s">
        <v>332</v>
      </c>
      <c r="G135" s="292">
        <v>1</v>
      </c>
      <c r="H135" s="291">
        <v>1</v>
      </c>
      <c r="I135" s="499">
        <f t="shared" si="11"/>
        <v>1</v>
      </c>
      <c r="J135" s="288" t="s">
        <v>44</v>
      </c>
      <c r="K135" s="294" t="s">
        <v>330</v>
      </c>
      <c r="L135" s="294">
        <v>10</v>
      </c>
      <c r="M135" s="296" t="s">
        <v>191</v>
      </c>
      <c r="N135" s="296" t="s">
        <v>353</v>
      </c>
      <c r="O135" s="297">
        <v>2</v>
      </c>
      <c r="P135" s="297">
        <v>10</v>
      </c>
      <c r="Q135" s="297">
        <v>4</v>
      </c>
      <c r="R135" s="297">
        <v>200</v>
      </c>
      <c r="S135" s="297">
        <v>75</v>
      </c>
      <c r="T135" s="297">
        <v>75</v>
      </c>
      <c r="U135" s="297">
        <v>50</v>
      </c>
      <c r="V135" s="532">
        <v>0</v>
      </c>
      <c r="W135" s="532">
        <v>0</v>
      </c>
      <c r="X135" s="639">
        <v>8.76</v>
      </c>
      <c r="Y135" s="633">
        <f t="shared" si="17"/>
        <v>8.76</v>
      </c>
      <c r="Z135" s="639">
        <v>3.190094683175528</v>
      </c>
      <c r="AA135" s="307">
        <f t="shared" si="18"/>
        <v>3.190094683175528</v>
      </c>
      <c r="AB135" s="301">
        <f t="shared" si="19"/>
        <v>1.746</v>
      </c>
      <c r="AC135" s="302" t="s">
        <v>520</v>
      </c>
    </row>
    <row r="136" spans="1:29" s="215" customFormat="1" ht="15" customHeight="1">
      <c r="A136" s="84"/>
      <c r="B136" s="10"/>
      <c r="C136" s="304" t="s">
        <v>108</v>
      </c>
      <c r="D136" s="326"/>
      <c r="E136" s="305" t="s">
        <v>86</v>
      </c>
      <c r="F136" s="306" t="s">
        <v>332</v>
      </c>
      <c r="G136" s="292">
        <v>1</v>
      </c>
      <c r="H136" s="291">
        <v>1</v>
      </c>
      <c r="I136" s="499">
        <f t="shared" si="11"/>
        <v>1</v>
      </c>
      <c r="J136" s="288" t="s">
        <v>44</v>
      </c>
      <c r="K136" s="294" t="s">
        <v>330</v>
      </c>
      <c r="L136" s="294">
        <v>10</v>
      </c>
      <c r="M136" s="296" t="s">
        <v>191</v>
      </c>
      <c r="N136" s="296" t="s">
        <v>353</v>
      </c>
      <c r="O136" s="297">
        <v>2</v>
      </c>
      <c r="P136" s="297">
        <v>10</v>
      </c>
      <c r="Q136" s="297">
        <v>4</v>
      </c>
      <c r="R136" s="297">
        <v>200</v>
      </c>
      <c r="S136" s="297">
        <v>75</v>
      </c>
      <c r="T136" s="297">
        <v>50</v>
      </c>
      <c r="U136" s="297">
        <v>50</v>
      </c>
      <c r="V136" s="532">
        <v>0</v>
      </c>
      <c r="W136" s="532">
        <v>0</v>
      </c>
      <c r="X136" s="639">
        <v>6.8</v>
      </c>
      <c r="Y136" s="633">
        <f t="shared" si="17"/>
        <v>6.8</v>
      </c>
      <c r="Z136" s="639">
        <v>3.5269709543568464</v>
      </c>
      <c r="AA136" s="307">
        <f t="shared" si="18"/>
        <v>3.5269709543568464</v>
      </c>
      <c r="AB136" s="301">
        <f t="shared" si="19"/>
        <v>0.9279999999999999</v>
      </c>
      <c r="AC136" s="302" t="s">
        <v>520</v>
      </c>
    </row>
    <row r="137" spans="1:29" s="215" customFormat="1" ht="15" customHeight="1">
      <c r="A137" s="205"/>
      <c r="B137" s="434"/>
      <c r="C137" s="312" t="s">
        <v>109</v>
      </c>
      <c r="D137" s="334"/>
      <c r="E137" s="211">
        <v>2006</v>
      </c>
      <c r="F137" s="315" t="s">
        <v>331</v>
      </c>
      <c r="G137" s="414">
        <v>7</v>
      </c>
      <c r="H137" s="316">
        <v>5.75</v>
      </c>
      <c r="I137" s="501">
        <f t="shared" si="11"/>
        <v>0.8214285714285714</v>
      </c>
      <c r="J137" s="335" t="s">
        <v>49</v>
      </c>
      <c r="K137" s="238" t="s">
        <v>330</v>
      </c>
      <c r="L137" s="348">
        <v>10</v>
      </c>
      <c r="M137" s="261" t="s">
        <v>191</v>
      </c>
      <c r="N137" s="261" t="s">
        <v>353</v>
      </c>
      <c r="O137" s="336" t="s">
        <v>442</v>
      </c>
      <c r="P137" s="224">
        <v>8</v>
      </c>
      <c r="Q137" s="224">
        <v>4</v>
      </c>
      <c r="R137" s="224">
        <v>200</v>
      </c>
      <c r="S137" s="224">
        <v>75</v>
      </c>
      <c r="T137" s="224">
        <v>50</v>
      </c>
      <c r="U137" s="224">
        <v>50</v>
      </c>
      <c r="V137" s="533">
        <v>0</v>
      </c>
      <c r="W137" s="533">
        <v>0</v>
      </c>
      <c r="X137" s="649">
        <v>7.4</v>
      </c>
      <c r="Y137" s="636">
        <f>H137*X137</f>
        <v>42.550000000000004</v>
      </c>
      <c r="Z137" s="649">
        <v>4.6</v>
      </c>
      <c r="AA137" s="270">
        <f>H137*Z137</f>
        <v>26.45</v>
      </c>
      <c r="AB137" s="223">
        <f t="shared" si="19"/>
        <v>0.6086956521739133</v>
      </c>
      <c r="AC137" s="681" t="s">
        <v>520</v>
      </c>
    </row>
    <row r="138" spans="1:29" s="215" customFormat="1" ht="15" customHeight="1">
      <c r="A138" s="84"/>
      <c r="B138" s="8">
        <v>5</v>
      </c>
      <c r="C138" s="442" t="s">
        <v>110</v>
      </c>
      <c r="D138" s="443" t="s">
        <v>50</v>
      </c>
      <c r="E138" s="444">
        <v>2004</v>
      </c>
      <c r="F138" s="445" t="s">
        <v>331</v>
      </c>
      <c r="G138" s="446">
        <v>12</v>
      </c>
      <c r="H138" s="508">
        <v>5</v>
      </c>
      <c r="I138" s="500">
        <f t="shared" si="11"/>
        <v>0.4166666666666667</v>
      </c>
      <c r="J138" s="447" t="s">
        <v>44</v>
      </c>
      <c r="K138" s="448" t="s">
        <v>330</v>
      </c>
      <c r="L138" s="448">
        <v>10</v>
      </c>
      <c r="M138" s="418" t="s">
        <v>191</v>
      </c>
      <c r="N138" s="418" t="s">
        <v>354</v>
      </c>
      <c r="O138" s="449" t="s">
        <v>442</v>
      </c>
      <c r="P138" s="450">
        <v>10</v>
      </c>
      <c r="Q138" s="450">
        <v>4</v>
      </c>
      <c r="R138" s="450">
        <v>225</v>
      </c>
      <c r="S138" s="450">
        <v>60</v>
      </c>
      <c r="T138" s="450">
        <v>50</v>
      </c>
      <c r="U138" s="450">
        <v>50</v>
      </c>
      <c r="V138" s="534">
        <v>0</v>
      </c>
      <c r="W138" s="534">
        <v>0</v>
      </c>
      <c r="X138" s="646">
        <v>8.11</v>
      </c>
      <c r="Y138" s="647">
        <f t="shared" si="17"/>
        <v>40.55</v>
      </c>
      <c r="Z138" s="646">
        <v>4.551066217732884</v>
      </c>
      <c r="AA138" s="451">
        <f t="shared" si="18"/>
        <v>22.75533108866442</v>
      </c>
      <c r="AB138" s="452">
        <f t="shared" si="19"/>
        <v>0.782</v>
      </c>
      <c r="AC138" s="337" t="s">
        <v>521</v>
      </c>
    </row>
    <row r="139" spans="1:29" s="215" customFormat="1" ht="15" customHeight="1">
      <c r="A139" s="84"/>
      <c r="B139" s="10"/>
      <c r="C139" s="304" t="s">
        <v>111</v>
      </c>
      <c r="D139" s="326"/>
      <c r="E139" s="305" t="s">
        <v>86</v>
      </c>
      <c r="F139" s="306" t="s">
        <v>332</v>
      </c>
      <c r="G139" s="292">
        <v>106</v>
      </c>
      <c r="H139" s="291">
        <v>77.79</v>
      </c>
      <c r="I139" s="499">
        <f t="shared" si="11"/>
        <v>0.733867924528302</v>
      </c>
      <c r="J139" s="288" t="s">
        <v>44</v>
      </c>
      <c r="K139" s="294" t="s">
        <v>330</v>
      </c>
      <c r="L139" s="294" t="s">
        <v>352</v>
      </c>
      <c r="M139" s="296" t="s">
        <v>191</v>
      </c>
      <c r="N139" s="296" t="s">
        <v>353</v>
      </c>
      <c r="O139" s="297">
        <v>3</v>
      </c>
      <c r="P139" s="297">
        <v>10</v>
      </c>
      <c r="Q139" s="297">
        <v>4</v>
      </c>
      <c r="R139" s="297">
        <v>225</v>
      </c>
      <c r="S139" s="297">
        <v>60</v>
      </c>
      <c r="T139" s="297">
        <v>50</v>
      </c>
      <c r="U139" s="297">
        <v>50</v>
      </c>
      <c r="V139" s="532">
        <v>0</v>
      </c>
      <c r="W139" s="532">
        <v>0</v>
      </c>
      <c r="X139" s="639">
        <v>8.99</v>
      </c>
      <c r="Y139" s="633">
        <f t="shared" si="17"/>
        <v>699.3321000000001</v>
      </c>
      <c r="Z139" s="639">
        <v>4.802350427350428</v>
      </c>
      <c r="AA139" s="307">
        <f t="shared" si="18"/>
        <v>373.5748397435898</v>
      </c>
      <c r="AB139" s="301">
        <f t="shared" si="19"/>
        <v>0.8719999999999999</v>
      </c>
      <c r="AC139" s="337" t="s">
        <v>519</v>
      </c>
    </row>
    <row r="140" spans="1:29" s="215" customFormat="1" ht="15" customHeight="1">
      <c r="A140" s="84"/>
      <c r="B140" s="10"/>
      <c r="C140" s="304" t="s">
        <v>112</v>
      </c>
      <c r="D140" s="326"/>
      <c r="E140" s="309">
        <v>2005</v>
      </c>
      <c r="F140" s="306" t="s">
        <v>331</v>
      </c>
      <c r="G140" s="292">
        <v>183</v>
      </c>
      <c r="H140" s="291">
        <v>164.89</v>
      </c>
      <c r="I140" s="499">
        <f t="shared" si="11"/>
        <v>0.9010382513661201</v>
      </c>
      <c r="J140" s="288" t="s">
        <v>44</v>
      </c>
      <c r="K140" s="294" t="s">
        <v>330</v>
      </c>
      <c r="L140" s="294" t="s">
        <v>352</v>
      </c>
      <c r="M140" s="296" t="s">
        <v>190</v>
      </c>
      <c r="N140" s="296" t="s">
        <v>353</v>
      </c>
      <c r="O140" s="297">
        <v>3</v>
      </c>
      <c r="P140" s="297">
        <v>10</v>
      </c>
      <c r="Q140" s="297">
        <v>4</v>
      </c>
      <c r="R140" s="297">
        <v>225</v>
      </c>
      <c r="S140" s="297">
        <v>60</v>
      </c>
      <c r="T140" s="297">
        <v>50</v>
      </c>
      <c r="U140" s="297">
        <v>50</v>
      </c>
      <c r="V140" s="532">
        <v>0</v>
      </c>
      <c r="W140" s="532">
        <v>0</v>
      </c>
      <c r="X140" s="639">
        <v>7.57</v>
      </c>
      <c r="Y140" s="633">
        <f t="shared" si="17"/>
        <v>1248.2173</v>
      </c>
      <c r="Z140" s="639">
        <v>4.587878787878788</v>
      </c>
      <c r="AA140" s="307">
        <f t="shared" si="18"/>
        <v>756.4953333333333</v>
      </c>
      <c r="AB140" s="301">
        <f t="shared" si="19"/>
        <v>0.6500000000000001</v>
      </c>
      <c r="AC140" s="337" t="s">
        <v>519</v>
      </c>
    </row>
    <row r="141" spans="1:29" ht="15" customHeight="1">
      <c r="A141" s="86"/>
      <c r="B141" s="435"/>
      <c r="C141" s="287" t="s">
        <v>113</v>
      </c>
      <c r="D141" s="288"/>
      <c r="E141" s="305" t="s">
        <v>87</v>
      </c>
      <c r="F141" s="306" t="s">
        <v>332</v>
      </c>
      <c r="G141" s="292">
        <v>387</v>
      </c>
      <c r="H141" s="291">
        <v>314.61</v>
      </c>
      <c r="I141" s="499">
        <f t="shared" si="11"/>
        <v>0.8129457364341086</v>
      </c>
      <c r="J141" s="293" t="s">
        <v>298</v>
      </c>
      <c r="K141" s="294" t="s">
        <v>330</v>
      </c>
      <c r="L141" s="295" t="s">
        <v>352</v>
      </c>
      <c r="M141" s="338" t="s">
        <v>321</v>
      </c>
      <c r="N141" s="338" t="s">
        <v>353</v>
      </c>
      <c r="O141" s="298" t="s">
        <v>442</v>
      </c>
      <c r="P141" s="297">
        <v>8</v>
      </c>
      <c r="Q141" s="298" t="s">
        <v>436</v>
      </c>
      <c r="R141" s="297">
        <v>150</v>
      </c>
      <c r="S141" s="297">
        <v>50</v>
      </c>
      <c r="T141" s="297">
        <v>50</v>
      </c>
      <c r="U141" s="297">
        <v>50</v>
      </c>
      <c r="V141" s="532">
        <v>0</v>
      </c>
      <c r="W141" s="535" t="s">
        <v>443</v>
      </c>
      <c r="X141" s="620">
        <v>7.37</v>
      </c>
      <c r="Y141" s="648">
        <f t="shared" si="17"/>
        <v>2318.6757000000002</v>
      </c>
      <c r="Z141" s="620">
        <v>4.71</v>
      </c>
      <c r="AA141" s="329">
        <f t="shared" si="18"/>
        <v>1481.8131</v>
      </c>
      <c r="AB141" s="301">
        <f>X141/Z141-1</f>
        <v>0.5647558386411891</v>
      </c>
      <c r="AC141" s="337" t="s">
        <v>521</v>
      </c>
    </row>
    <row r="142" spans="1:29" ht="15" customHeight="1">
      <c r="A142" s="84"/>
      <c r="B142" s="436"/>
      <c r="C142" s="287" t="s">
        <v>114</v>
      </c>
      <c r="D142" s="288"/>
      <c r="E142" s="309">
        <v>2006</v>
      </c>
      <c r="F142" s="306" t="s">
        <v>331</v>
      </c>
      <c r="G142" s="292">
        <v>413</v>
      </c>
      <c r="H142" s="291">
        <v>344.1</v>
      </c>
      <c r="I142" s="499">
        <f t="shared" si="11"/>
        <v>0.8331719128329298</v>
      </c>
      <c r="J142" s="293" t="s">
        <v>298</v>
      </c>
      <c r="K142" s="294" t="s">
        <v>330</v>
      </c>
      <c r="L142" s="295" t="s">
        <v>355</v>
      </c>
      <c r="M142" s="338" t="s">
        <v>321</v>
      </c>
      <c r="N142" s="338" t="s">
        <v>353</v>
      </c>
      <c r="O142" s="298" t="s">
        <v>442</v>
      </c>
      <c r="P142" s="297">
        <v>8</v>
      </c>
      <c r="Q142" s="298" t="s">
        <v>436</v>
      </c>
      <c r="R142" s="297">
        <v>150</v>
      </c>
      <c r="S142" s="297">
        <v>50</v>
      </c>
      <c r="T142" s="297">
        <v>50</v>
      </c>
      <c r="U142" s="297">
        <v>50</v>
      </c>
      <c r="V142" s="532">
        <v>0</v>
      </c>
      <c r="W142" s="532">
        <v>0</v>
      </c>
      <c r="X142" s="620">
        <v>6.7</v>
      </c>
      <c r="Y142" s="648">
        <f>H142*X142</f>
        <v>2305.4700000000003</v>
      </c>
      <c r="Z142" s="620">
        <v>3.72</v>
      </c>
      <c r="AA142" s="329">
        <f>H142*Z142</f>
        <v>1280.0520000000001</v>
      </c>
      <c r="AB142" s="301">
        <f t="shared" si="19"/>
        <v>0.8010752688172043</v>
      </c>
      <c r="AC142" s="337" t="s">
        <v>519</v>
      </c>
    </row>
    <row r="143" spans="1:29" ht="15" customHeight="1">
      <c r="A143" s="84"/>
      <c r="B143" s="431">
        <v>6</v>
      </c>
      <c r="C143" s="304" t="s">
        <v>115</v>
      </c>
      <c r="D143" s="326" t="s">
        <v>48</v>
      </c>
      <c r="E143" s="305" t="s">
        <v>86</v>
      </c>
      <c r="F143" s="306" t="s">
        <v>332</v>
      </c>
      <c r="G143" s="292">
        <v>4</v>
      </c>
      <c r="H143" s="291">
        <v>3</v>
      </c>
      <c r="I143" s="499">
        <f t="shared" si="11"/>
        <v>0.75</v>
      </c>
      <c r="J143" s="288" t="s">
        <v>51</v>
      </c>
      <c r="K143" s="294" t="s">
        <v>330</v>
      </c>
      <c r="L143" s="294">
        <v>10</v>
      </c>
      <c r="M143" s="296" t="s">
        <v>192</v>
      </c>
      <c r="N143" s="296" t="s">
        <v>354</v>
      </c>
      <c r="O143" s="297">
        <v>3</v>
      </c>
      <c r="P143" s="297">
        <v>10</v>
      </c>
      <c r="Q143" s="297">
        <v>3</v>
      </c>
      <c r="R143" s="297">
        <v>200</v>
      </c>
      <c r="S143" s="297">
        <v>100</v>
      </c>
      <c r="T143" s="297">
        <v>100</v>
      </c>
      <c r="U143" s="297">
        <v>50</v>
      </c>
      <c r="V143" s="532">
        <v>0</v>
      </c>
      <c r="W143" s="532">
        <v>0</v>
      </c>
      <c r="X143" s="639">
        <v>6.8</v>
      </c>
      <c r="Y143" s="633">
        <f t="shared" si="17"/>
        <v>20.4</v>
      </c>
      <c r="Z143" s="639">
        <v>4.079184163167366</v>
      </c>
      <c r="AA143" s="307">
        <f t="shared" si="18"/>
        <v>12.2375524895021</v>
      </c>
      <c r="AB143" s="301">
        <f t="shared" si="19"/>
        <v>0.667</v>
      </c>
      <c r="AC143" s="337" t="s">
        <v>519</v>
      </c>
    </row>
    <row r="144" spans="1:29" ht="15" customHeight="1">
      <c r="A144" s="84"/>
      <c r="B144" s="433"/>
      <c r="C144" s="304" t="s">
        <v>116</v>
      </c>
      <c r="D144" s="326"/>
      <c r="E144" s="309">
        <v>2005</v>
      </c>
      <c r="F144" s="306" t="s">
        <v>331</v>
      </c>
      <c r="G144" s="292">
        <v>10</v>
      </c>
      <c r="H144" s="291">
        <v>10</v>
      </c>
      <c r="I144" s="499">
        <f t="shared" si="11"/>
        <v>1</v>
      </c>
      <c r="J144" s="288" t="s">
        <v>44</v>
      </c>
      <c r="K144" s="294" t="s">
        <v>330</v>
      </c>
      <c r="L144" s="294">
        <v>10</v>
      </c>
      <c r="M144" s="339" t="s">
        <v>192</v>
      </c>
      <c r="N144" s="339" t="s">
        <v>354</v>
      </c>
      <c r="O144" s="297">
        <v>2</v>
      </c>
      <c r="P144" s="297">
        <v>7</v>
      </c>
      <c r="Q144" s="297">
        <v>3</v>
      </c>
      <c r="R144" s="297">
        <v>200</v>
      </c>
      <c r="S144" s="297">
        <v>100</v>
      </c>
      <c r="T144" s="297">
        <v>100</v>
      </c>
      <c r="U144" s="297">
        <v>50</v>
      </c>
      <c r="V144" s="532">
        <v>0</v>
      </c>
      <c r="W144" s="535" t="s">
        <v>443</v>
      </c>
      <c r="X144" s="639">
        <v>7.65</v>
      </c>
      <c r="Y144" s="633">
        <f t="shared" si="17"/>
        <v>76.5</v>
      </c>
      <c r="Z144" s="639">
        <v>4.473684210526316</v>
      </c>
      <c r="AA144" s="307">
        <f t="shared" si="18"/>
        <v>44.73684210526316</v>
      </c>
      <c r="AB144" s="301">
        <f t="shared" si="19"/>
        <v>0.71</v>
      </c>
      <c r="AC144" s="337" t="s">
        <v>521</v>
      </c>
    </row>
    <row r="145" spans="1:29" ht="15" customHeight="1">
      <c r="A145" s="84"/>
      <c r="B145" s="303">
        <v>7</v>
      </c>
      <c r="C145" s="287" t="s">
        <v>117</v>
      </c>
      <c r="D145" s="328" t="s">
        <v>52</v>
      </c>
      <c r="E145" s="309">
        <v>2006</v>
      </c>
      <c r="F145" s="306" t="s">
        <v>332</v>
      </c>
      <c r="G145" s="292">
        <v>21</v>
      </c>
      <c r="H145" s="291">
        <v>5</v>
      </c>
      <c r="I145" s="499">
        <f t="shared" si="11"/>
        <v>0.23809523809523808</v>
      </c>
      <c r="J145" s="328" t="s">
        <v>15</v>
      </c>
      <c r="K145" s="294" t="s">
        <v>330</v>
      </c>
      <c r="L145" s="333">
        <v>13</v>
      </c>
      <c r="M145" s="296" t="s">
        <v>191</v>
      </c>
      <c r="N145" s="296" t="s">
        <v>353</v>
      </c>
      <c r="O145" s="297">
        <v>2</v>
      </c>
      <c r="P145" s="297">
        <v>8</v>
      </c>
      <c r="Q145" s="297">
        <v>5</v>
      </c>
      <c r="R145" s="297">
        <v>200</v>
      </c>
      <c r="S145" s="297">
        <v>100</v>
      </c>
      <c r="T145" s="297">
        <v>100</v>
      </c>
      <c r="U145" s="297">
        <v>50</v>
      </c>
      <c r="V145" s="532">
        <v>0</v>
      </c>
      <c r="W145" s="532">
        <v>0</v>
      </c>
      <c r="X145" s="620">
        <v>7.06</v>
      </c>
      <c r="Y145" s="648">
        <f>H145*X145</f>
        <v>35.3</v>
      </c>
      <c r="Z145" s="620">
        <v>5.19</v>
      </c>
      <c r="AA145" s="329">
        <f>H145*Z145</f>
        <v>25.950000000000003</v>
      </c>
      <c r="AB145" s="301">
        <f t="shared" si="19"/>
        <v>0.3603082851637762</v>
      </c>
      <c r="AC145" s="337" t="s">
        <v>522</v>
      </c>
    </row>
    <row r="146" spans="1:29" ht="15" customHeight="1">
      <c r="A146" s="84"/>
      <c r="B146" s="303">
        <v>8</v>
      </c>
      <c r="C146" s="287" t="s">
        <v>118</v>
      </c>
      <c r="D146" s="288" t="s">
        <v>53</v>
      </c>
      <c r="E146" s="309">
        <v>2006</v>
      </c>
      <c r="F146" s="306" t="s">
        <v>331</v>
      </c>
      <c r="G146" s="292">
        <v>1</v>
      </c>
      <c r="H146" s="291">
        <v>1</v>
      </c>
      <c r="I146" s="499">
        <f t="shared" si="11"/>
        <v>1</v>
      </c>
      <c r="J146" s="288" t="s">
        <v>47</v>
      </c>
      <c r="K146" s="294" t="s">
        <v>330</v>
      </c>
      <c r="L146" s="294">
        <v>13</v>
      </c>
      <c r="M146" s="296" t="s">
        <v>191</v>
      </c>
      <c r="N146" s="296" t="s">
        <v>353</v>
      </c>
      <c r="O146" s="297">
        <v>3</v>
      </c>
      <c r="P146" s="297">
        <v>6</v>
      </c>
      <c r="Q146" s="297">
        <v>4</v>
      </c>
      <c r="R146" s="297">
        <v>200</v>
      </c>
      <c r="S146" s="297">
        <v>50</v>
      </c>
      <c r="T146" s="297">
        <v>100</v>
      </c>
      <c r="U146" s="297">
        <v>50</v>
      </c>
      <c r="V146" s="532">
        <v>0</v>
      </c>
      <c r="W146" s="532">
        <v>0</v>
      </c>
      <c r="X146" s="620">
        <v>7.54</v>
      </c>
      <c r="Y146" s="648">
        <f>H146*X146</f>
        <v>7.54</v>
      </c>
      <c r="Z146" s="620">
        <v>4.99</v>
      </c>
      <c r="AA146" s="329">
        <f>H146*Z146</f>
        <v>4.99</v>
      </c>
      <c r="AB146" s="301">
        <f t="shared" si="19"/>
        <v>0.5110220440881763</v>
      </c>
      <c r="AC146" s="337"/>
    </row>
    <row r="147" spans="1:29" ht="15" customHeight="1">
      <c r="A147" s="84"/>
      <c r="B147" s="431">
        <v>9</v>
      </c>
      <c r="C147" s="287" t="s">
        <v>119</v>
      </c>
      <c r="D147" s="288" t="s">
        <v>54</v>
      </c>
      <c r="E147" s="305" t="s">
        <v>87</v>
      </c>
      <c r="F147" s="306" t="s">
        <v>333</v>
      </c>
      <c r="G147" s="292">
        <v>35</v>
      </c>
      <c r="H147" s="291">
        <v>25</v>
      </c>
      <c r="I147" s="499">
        <f t="shared" si="11"/>
        <v>0.7142857142857143</v>
      </c>
      <c r="J147" s="288" t="s">
        <v>20</v>
      </c>
      <c r="K147" s="294" t="s">
        <v>330</v>
      </c>
      <c r="L147" s="294">
        <v>10</v>
      </c>
      <c r="M147" s="296" t="s">
        <v>192</v>
      </c>
      <c r="N147" s="296" t="s">
        <v>353</v>
      </c>
      <c r="O147" s="297">
        <v>2</v>
      </c>
      <c r="P147" s="297">
        <v>8</v>
      </c>
      <c r="Q147" s="297">
        <v>4</v>
      </c>
      <c r="R147" s="297">
        <v>150</v>
      </c>
      <c r="S147" s="297">
        <v>50</v>
      </c>
      <c r="T147" s="297">
        <v>50</v>
      </c>
      <c r="U147" s="297">
        <v>50</v>
      </c>
      <c r="V147" s="532">
        <v>0</v>
      </c>
      <c r="W147" s="532">
        <v>0</v>
      </c>
      <c r="X147" s="620">
        <v>6.79</v>
      </c>
      <c r="Y147" s="648">
        <f>H147*X147</f>
        <v>169.75</v>
      </c>
      <c r="Z147" s="620">
        <v>4.17</v>
      </c>
      <c r="AA147" s="329">
        <f>H147*Z147</f>
        <v>104.25</v>
      </c>
      <c r="AB147" s="301">
        <f>X147/Z147-1</f>
        <v>0.6282973621103118</v>
      </c>
      <c r="AC147" s="337"/>
    </row>
    <row r="148" spans="1:29" ht="15" customHeight="1">
      <c r="A148" s="85"/>
      <c r="B148" s="433"/>
      <c r="C148" s="287" t="s">
        <v>120</v>
      </c>
      <c r="D148" s="288"/>
      <c r="E148" s="309">
        <v>2006</v>
      </c>
      <c r="F148" s="306" t="s">
        <v>333</v>
      </c>
      <c r="G148" s="292">
        <v>52</v>
      </c>
      <c r="H148" s="291">
        <v>23</v>
      </c>
      <c r="I148" s="499">
        <f t="shared" si="11"/>
        <v>0.4423076923076923</v>
      </c>
      <c r="J148" s="288" t="s">
        <v>49</v>
      </c>
      <c r="K148" s="294" t="s">
        <v>330</v>
      </c>
      <c r="L148" s="294">
        <v>10</v>
      </c>
      <c r="M148" s="296" t="s">
        <v>192</v>
      </c>
      <c r="N148" s="296" t="s">
        <v>353</v>
      </c>
      <c r="O148" s="297">
        <v>3</v>
      </c>
      <c r="P148" s="297">
        <v>8</v>
      </c>
      <c r="Q148" s="297">
        <v>4</v>
      </c>
      <c r="R148" s="297">
        <v>200</v>
      </c>
      <c r="S148" s="297">
        <v>50</v>
      </c>
      <c r="T148" s="297">
        <v>50</v>
      </c>
      <c r="U148" s="297">
        <v>50</v>
      </c>
      <c r="V148" s="532">
        <v>0</v>
      </c>
      <c r="W148" s="532">
        <v>0</v>
      </c>
      <c r="X148" s="620">
        <v>7.2</v>
      </c>
      <c r="Y148" s="648">
        <f>H148*X148</f>
        <v>165.6</v>
      </c>
      <c r="Z148" s="620">
        <v>4.14</v>
      </c>
      <c r="AA148" s="329">
        <f>H148*Z148</f>
        <v>95.22</v>
      </c>
      <c r="AB148" s="301">
        <f t="shared" si="19"/>
        <v>0.7391304347826089</v>
      </c>
      <c r="AC148" s="337"/>
    </row>
    <row r="149" spans="1:29" ht="15" customHeight="1">
      <c r="A149" s="730" t="s">
        <v>22</v>
      </c>
      <c r="B149" s="731"/>
      <c r="C149" s="731"/>
      <c r="D149" s="239"/>
      <c r="E149" s="240"/>
      <c r="F149" s="241"/>
      <c r="G149" s="416">
        <f>SUM(G123:G148)</f>
        <v>4774</v>
      </c>
      <c r="H149" s="242">
        <f>SUM(H123:H148)</f>
        <v>3776.74</v>
      </c>
      <c r="I149" s="499">
        <f t="shared" si="11"/>
        <v>0.79110599078341</v>
      </c>
      <c r="J149" s="243"/>
      <c r="K149" s="257"/>
      <c r="L149" s="257"/>
      <c r="M149" s="206"/>
      <c r="N149" s="222"/>
      <c r="O149" s="225"/>
      <c r="P149" s="225"/>
      <c r="Q149" s="225"/>
      <c r="R149" s="225"/>
      <c r="S149" s="225"/>
      <c r="T149" s="225"/>
      <c r="U149" s="225"/>
      <c r="V149" s="536"/>
      <c r="W149" s="536"/>
      <c r="X149" s="650">
        <f>Y149/$H149</f>
        <v>7.638306873123381</v>
      </c>
      <c r="Y149" s="634">
        <f>SUM(Y123:Y148)</f>
        <v>28847.899099999995</v>
      </c>
      <c r="Z149" s="650">
        <f>AA149/$H149</f>
        <v>4.5218762271312105</v>
      </c>
      <c r="AA149" s="262">
        <f>SUM(AA123:AA148)</f>
        <v>17077.950822055525</v>
      </c>
      <c r="AB149" s="245">
        <f t="shared" si="19"/>
        <v>0.6891897277713217</v>
      </c>
      <c r="AC149" s="252"/>
    </row>
    <row r="150" spans="1:29" ht="16.5" customHeight="1">
      <c r="A150" s="363" t="s">
        <v>316</v>
      </c>
      <c r="B150" s="393"/>
      <c r="C150" s="393"/>
      <c r="D150" s="396"/>
      <c r="E150" s="390"/>
      <c r="F150" s="397"/>
      <c r="G150" s="382"/>
      <c r="H150" s="392"/>
      <c r="I150" s="382"/>
      <c r="J150" s="398"/>
      <c r="K150" s="399"/>
      <c r="L150" s="399"/>
      <c r="M150" s="373"/>
      <c r="N150" s="374"/>
      <c r="O150" s="375"/>
      <c r="P150" s="375"/>
      <c r="Q150" s="375"/>
      <c r="R150" s="375"/>
      <c r="S150" s="375"/>
      <c r="T150" s="375"/>
      <c r="U150" s="375"/>
      <c r="V150" s="531"/>
      <c r="W150" s="531"/>
      <c r="X150" s="630"/>
      <c r="Y150" s="651"/>
      <c r="Z150" s="630"/>
      <c r="AA150" s="401"/>
      <c r="AB150" s="373"/>
      <c r="AC150" s="377"/>
    </row>
    <row r="151" spans="1:29" ht="15" customHeight="1">
      <c r="A151" s="87"/>
      <c r="B151" s="437">
        <v>1</v>
      </c>
      <c r="C151" s="341" t="s">
        <v>55</v>
      </c>
      <c r="D151" s="293" t="s">
        <v>56</v>
      </c>
      <c r="E151" s="289" t="s">
        <v>299</v>
      </c>
      <c r="F151" s="306" t="s">
        <v>331</v>
      </c>
      <c r="G151" s="292">
        <v>37</v>
      </c>
      <c r="H151" s="620">
        <v>37</v>
      </c>
      <c r="I151" s="623">
        <f t="shared" si="11"/>
        <v>1</v>
      </c>
      <c r="J151" s="293" t="s">
        <v>300</v>
      </c>
      <c r="K151" s="295" t="s">
        <v>330</v>
      </c>
      <c r="L151" s="295">
        <v>10</v>
      </c>
      <c r="M151" s="296" t="s">
        <v>190</v>
      </c>
      <c r="N151" s="296" t="s">
        <v>354</v>
      </c>
      <c r="O151" s="297">
        <v>2</v>
      </c>
      <c r="P151" s="327">
        <v>10</v>
      </c>
      <c r="Q151" s="327">
        <v>5</v>
      </c>
      <c r="R151" s="327">
        <v>150</v>
      </c>
      <c r="S151" s="327">
        <v>100</v>
      </c>
      <c r="T151" s="327">
        <v>50</v>
      </c>
      <c r="U151" s="327">
        <v>0</v>
      </c>
      <c r="V151" s="532">
        <v>0</v>
      </c>
      <c r="W151" s="532">
        <v>0</v>
      </c>
      <c r="X151" s="620">
        <v>8.1</v>
      </c>
      <c r="Y151" s="648">
        <f>$H151*X151</f>
        <v>299.7</v>
      </c>
      <c r="Z151" s="620">
        <v>4</v>
      </c>
      <c r="AA151" s="342">
        <f>$H151*Z151</f>
        <v>148</v>
      </c>
      <c r="AB151" s="343">
        <f aca="true" t="shared" si="20" ref="AB151:AB163">X151/Z151-1</f>
        <v>1.025</v>
      </c>
      <c r="AC151" s="344"/>
    </row>
    <row r="152" spans="1:29" ht="15" customHeight="1">
      <c r="A152" s="87"/>
      <c r="B152" s="11"/>
      <c r="C152" s="341" t="s">
        <v>301</v>
      </c>
      <c r="D152" s="293"/>
      <c r="E152" s="345">
        <v>2005</v>
      </c>
      <c r="F152" s="306" t="s">
        <v>332</v>
      </c>
      <c r="G152" s="292">
        <v>350</v>
      </c>
      <c r="H152" s="620">
        <v>500</v>
      </c>
      <c r="I152" s="623">
        <f t="shared" si="11"/>
        <v>1.4285714285714286</v>
      </c>
      <c r="J152" s="293" t="s">
        <v>300</v>
      </c>
      <c r="K152" s="295" t="s">
        <v>330</v>
      </c>
      <c r="L152" s="295" t="s">
        <v>355</v>
      </c>
      <c r="M152" s="296" t="s">
        <v>190</v>
      </c>
      <c r="N152" s="296" t="s">
        <v>354</v>
      </c>
      <c r="O152" s="297">
        <v>2</v>
      </c>
      <c r="P152" s="327">
        <v>10</v>
      </c>
      <c r="Q152" s="327">
        <v>5</v>
      </c>
      <c r="R152" s="327">
        <v>150</v>
      </c>
      <c r="S152" s="327">
        <v>100</v>
      </c>
      <c r="T152" s="327">
        <v>50</v>
      </c>
      <c r="U152" s="327">
        <v>0</v>
      </c>
      <c r="V152" s="532">
        <v>0</v>
      </c>
      <c r="W152" s="532">
        <v>0</v>
      </c>
      <c r="X152" s="620">
        <v>7.2</v>
      </c>
      <c r="Y152" s="648">
        <f>$H152*X152</f>
        <v>3600</v>
      </c>
      <c r="Z152" s="620">
        <v>4.1</v>
      </c>
      <c r="AA152" s="342">
        <f>$H152*Z152</f>
        <v>2050</v>
      </c>
      <c r="AB152" s="343">
        <f t="shared" si="20"/>
        <v>0.75609756097561</v>
      </c>
      <c r="AC152" s="344"/>
    </row>
    <row r="153" spans="1:29" ht="15" customHeight="1">
      <c r="A153" s="87"/>
      <c r="B153" s="11"/>
      <c r="C153" s="341" t="s">
        <v>57</v>
      </c>
      <c r="D153" s="293"/>
      <c r="E153" s="289" t="s">
        <v>250</v>
      </c>
      <c r="F153" s="306" t="s">
        <v>331</v>
      </c>
      <c r="G153" s="292">
        <v>650</v>
      </c>
      <c r="H153" s="620">
        <v>800</v>
      </c>
      <c r="I153" s="623">
        <f t="shared" si="11"/>
        <v>1.2307692307692308</v>
      </c>
      <c r="J153" s="293" t="s">
        <v>58</v>
      </c>
      <c r="K153" s="295" t="s">
        <v>330</v>
      </c>
      <c r="L153" s="295" t="s">
        <v>355</v>
      </c>
      <c r="M153" s="296" t="s">
        <v>190</v>
      </c>
      <c r="N153" s="296" t="s">
        <v>354</v>
      </c>
      <c r="O153" s="297">
        <v>2</v>
      </c>
      <c r="P153" s="327">
        <v>10</v>
      </c>
      <c r="Q153" s="327">
        <v>6</v>
      </c>
      <c r="R153" s="327">
        <v>150</v>
      </c>
      <c r="S153" s="327">
        <v>100</v>
      </c>
      <c r="T153" s="327">
        <v>50</v>
      </c>
      <c r="U153" s="327">
        <v>0</v>
      </c>
      <c r="V153" s="532">
        <v>0</v>
      </c>
      <c r="W153" s="532">
        <v>0</v>
      </c>
      <c r="X153" s="620">
        <v>7.8</v>
      </c>
      <c r="Y153" s="648">
        <f>$H153*X153</f>
        <v>6240</v>
      </c>
      <c r="Z153" s="620">
        <v>4.1</v>
      </c>
      <c r="AA153" s="342">
        <f>$H153*Z153</f>
        <v>3279.9999999999995</v>
      </c>
      <c r="AB153" s="343">
        <f>X153/Z153-1</f>
        <v>0.902439024390244</v>
      </c>
      <c r="AC153" s="344"/>
    </row>
    <row r="154" spans="1:29" ht="15" customHeight="1">
      <c r="A154" s="87"/>
      <c r="B154" s="438"/>
      <c r="C154" s="341" t="s">
        <v>59</v>
      </c>
      <c r="D154" s="293"/>
      <c r="E154" s="345">
        <v>2006</v>
      </c>
      <c r="F154" s="306" t="s">
        <v>331</v>
      </c>
      <c r="G154" s="292">
        <v>980</v>
      </c>
      <c r="H154" s="620">
        <v>1306</v>
      </c>
      <c r="I154" s="623">
        <f t="shared" si="11"/>
        <v>1.3326530612244898</v>
      </c>
      <c r="J154" s="293" t="s">
        <v>302</v>
      </c>
      <c r="K154" s="295" t="s">
        <v>330</v>
      </c>
      <c r="L154" s="295" t="s">
        <v>355</v>
      </c>
      <c r="M154" s="509" t="s">
        <v>193</v>
      </c>
      <c r="N154" s="339" t="s">
        <v>354</v>
      </c>
      <c r="O154" s="297">
        <v>2</v>
      </c>
      <c r="P154" s="327">
        <v>10</v>
      </c>
      <c r="Q154" s="327">
        <v>6</v>
      </c>
      <c r="R154" s="327">
        <v>150</v>
      </c>
      <c r="S154" s="327">
        <v>100</v>
      </c>
      <c r="T154" s="327">
        <v>50</v>
      </c>
      <c r="U154" s="327">
        <v>0</v>
      </c>
      <c r="V154" s="532">
        <v>0</v>
      </c>
      <c r="W154" s="532">
        <v>0</v>
      </c>
      <c r="X154" s="623">
        <v>7.2</v>
      </c>
      <c r="Y154" s="648">
        <f>H154*X154</f>
        <v>9403.2</v>
      </c>
      <c r="Z154" s="620">
        <v>4.4</v>
      </c>
      <c r="AA154" s="342">
        <f>H154*Z154</f>
        <v>5746.400000000001</v>
      </c>
      <c r="AB154" s="343">
        <f t="shared" si="20"/>
        <v>0.6363636363636362</v>
      </c>
      <c r="AC154" s="344"/>
    </row>
    <row r="155" spans="1:29" ht="15" customHeight="1">
      <c r="A155" s="87"/>
      <c r="B155" s="437">
        <v>2</v>
      </c>
      <c r="C155" s="341" t="s">
        <v>60</v>
      </c>
      <c r="D155" s="293" t="s">
        <v>61</v>
      </c>
      <c r="E155" s="289" t="s">
        <v>299</v>
      </c>
      <c r="F155" s="306" t="s">
        <v>331</v>
      </c>
      <c r="G155" s="292">
        <v>8</v>
      </c>
      <c r="H155" s="620">
        <v>8</v>
      </c>
      <c r="I155" s="623">
        <f t="shared" si="11"/>
        <v>1</v>
      </c>
      <c r="J155" s="293" t="s">
        <v>62</v>
      </c>
      <c r="K155" s="295" t="s">
        <v>330</v>
      </c>
      <c r="L155" s="295">
        <v>10</v>
      </c>
      <c r="M155" s="296" t="s">
        <v>190</v>
      </c>
      <c r="N155" s="296" t="s">
        <v>354</v>
      </c>
      <c r="O155" s="297">
        <v>2</v>
      </c>
      <c r="P155" s="327">
        <v>10</v>
      </c>
      <c r="Q155" s="327">
        <v>5</v>
      </c>
      <c r="R155" s="327">
        <v>150</v>
      </c>
      <c r="S155" s="327">
        <v>100</v>
      </c>
      <c r="T155" s="327">
        <v>50</v>
      </c>
      <c r="U155" s="327">
        <v>0</v>
      </c>
      <c r="V155" s="532">
        <v>0</v>
      </c>
      <c r="W155" s="532">
        <v>0</v>
      </c>
      <c r="X155" s="620">
        <v>6.1</v>
      </c>
      <c r="Y155" s="648">
        <f>$H155*X155</f>
        <v>48.8</v>
      </c>
      <c r="Z155" s="620">
        <v>4.1</v>
      </c>
      <c r="AA155" s="342">
        <f>$H155*Z155</f>
        <v>32.8</v>
      </c>
      <c r="AB155" s="343">
        <f t="shared" si="20"/>
        <v>0.4878048780487805</v>
      </c>
      <c r="AC155" s="344"/>
    </row>
    <row r="156" spans="1:29" ht="15" customHeight="1">
      <c r="A156" s="87"/>
      <c r="B156" s="11"/>
      <c r="C156" s="341" t="s">
        <v>63</v>
      </c>
      <c r="D156" s="293"/>
      <c r="E156" s="345">
        <v>2005</v>
      </c>
      <c r="F156" s="306" t="s">
        <v>332</v>
      </c>
      <c r="G156" s="292">
        <v>15</v>
      </c>
      <c r="H156" s="620">
        <v>15</v>
      </c>
      <c r="I156" s="623">
        <f t="shared" si="11"/>
        <v>1</v>
      </c>
      <c r="J156" s="293" t="s">
        <v>62</v>
      </c>
      <c r="K156" s="295" t="s">
        <v>330</v>
      </c>
      <c r="L156" s="295" t="s">
        <v>352</v>
      </c>
      <c r="M156" s="296" t="s">
        <v>190</v>
      </c>
      <c r="N156" s="296" t="s">
        <v>354</v>
      </c>
      <c r="O156" s="297">
        <v>2</v>
      </c>
      <c r="P156" s="327">
        <v>10</v>
      </c>
      <c r="Q156" s="327">
        <v>5</v>
      </c>
      <c r="R156" s="327">
        <v>150</v>
      </c>
      <c r="S156" s="327">
        <v>100</v>
      </c>
      <c r="T156" s="327">
        <v>50</v>
      </c>
      <c r="U156" s="327">
        <v>0</v>
      </c>
      <c r="V156" s="532">
        <v>0</v>
      </c>
      <c r="W156" s="532">
        <v>0</v>
      </c>
      <c r="X156" s="620">
        <v>6.3</v>
      </c>
      <c r="Y156" s="648">
        <f>$H156*X156</f>
        <v>94.5</v>
      </c>
      <c r="Z156" s="620">
        <v>4.1</v>
      </c>
      <c r="AA156" s="342">
        <f>$H156*Z156</f>
        <v>61.49999999999999</v>
      </c>
      <c r="AB156" s="343">
        <f t="shared" si="20"/>
        <v>0.5365853658536586</v>
      </c>
      <c r="AC156" s="344"/>
    </row>
    <row r="157" spans="1:29" ht="15" customHeight="1">
      <c r="A157" s="87"/>
      <c r="B157" s="11"/>
      <c r="C157" s="341" t="s">
        <v>64</v>
      </c>
      <c r="D157" s="293"/>
      <c r="E157" s="289" t="s">
        <v>250</v>
      </c>
      <c r="F157" s="306" t="s">
        <v>331</v>
      </c>
      <c r="G157" s="292">
        <v>20</v>
      </c>
      <c r="H157" s="620">
        <v>20</v>
      </c>
      <c r="I157" s="623">
        <f t="shared" si="11"/>
        <v>1</v>
      </c>
      <c r="J157" s="293" t="s">
        <v>62</v>
      </c>
      <c r="K157" s="295" t="s">
        <v>330</v>
      </c>
      <c r="L157" s="295" t="s">
        <v>352</v>
      </c>
      <c r="M157" s="509" t="s">
        <v>193</v>
      </c>
      <c r="N157" s="339" t="s">
        <v>354</v>
      </c>
      <c r="O157" s="297">
        <v>2</v>
      </c>
      <c r="P157" s="327">
        <v>10</v>
      </c>
      <c r="Q157" s="327">
        <v>5</v>
      </c>
      <c r="R157" s="327">
        <v>150</v>
      </c>
      <c r="S157" s="327">
        <v>100</v>
      </c>
      <c r="T157" s="327">
        <v>50</v>
      </c>
      <c r="U157" s="327">
        <v>0</v>
      </c>
      <c r="V157" s="532">
        <v>0</v>
      </c>
      <c r="W157" s="532">
        <v>0</v>
      </c>
      <c r="X157" s="620">
        <v>7.7</v>
      </c>
      <c r="Y157" s="648">
        <f>$H157*X157</f>
        <v>154</v>
      </c>
      <c r="Z157" s="620">
        <v>4.1</v>
      </c>
      <c r="AA157" s="342">
        <f>$H157*Z157</f>
        <v>82</v>
      </c>
      <c r="AB157" s="343">
        <f>X157/Z157-1</f>
        <v>0.878048780487805</v>
      </c>
      <c r="AC157" s="344"/>
    </row>
    <row r="158" spans="1:29" ht="15" customHeight="1">
      <c r="A158" s="87"/>
      <c r="B158" s="439"/>
      <c r="C158" s="341" t="s">
        <v>65</v>
      </c>
      <c r="D158" s="293"/>
      <c r="E158" s="345">
        <v>2006</v>
      </c>
      <c r="F158" s="306" t="s">
        <v>332</v>
      </c>
      <c r="G158" s="292">
        <v>39</v>
      </c>
      <c r="H158" s="620">
        <v>39</v>
      </c>
      <c r="I158" s="623">
        <f t="shared" si="11"/>
        <v>1</v>
      </c>
      <c r="J158" s="293" t="s">
        <v>419</v>
      </c>
      <c r="K158" s="295" t="s">
        <v>330</v>
      </c>
      <c r="L158" s="295" t="s">
        <v>352</v>
      </c>
      <c r="M158" s="509" t="s">
        <v>193</v>
      </c>
      <c r="N158" s="339" t="s">
        <v>354</v>
      </c>
      <c r="O158" s="297">
        <v>2</v>
      </c>
      <c r="P158" s="327">
        <v>10</v>
      </c>
      <c r="Q158" s="327">
        <v>5</v>
      </c>
      <c r="R158" s="327">
        <v>150</v>
      </c>
      <c r="S158" s="327">
        <v>100</v>
      </c>
      <c r="T158" s="327">
        <v>50</v>
      </c>
      <c r="U158" s="327">
        <v>0</v>
      </c>
      <c r="V158" s="532">
        <v>0</v>
      </c>
      <c r="W158" s="532">
        <v>0</v>
      </c>
      <c r="X158" s="623">
        <v>5.4</v>
      </c>
      <c r="Y158" s="648">
        <f aca="true" t="shared" si="21" ref="Y158:Y163">H158*X158</f>
        <v>210.60000000000002</v>
      </c>
      <c r="Z158" s="623">
        <v>3.7</v>
      </c>
      <c r="AA158" s="342">
        <f aca="true" t="shared" si="22" ref="AA158:AA163">H158*Z158</f>
        <v>144.3</v>
      </c>
      <c r="AB158" s="343">
        <f t="shared" si="20"/>
        <v>0.45945945945945943</v>
      </c>
      <c r="AC158" s="344"/>
    </row>
    <row r="159" spans="1:29" s="215" customFormat="1" ht="15" customHeight="1">
      <c r="A159" s="87"/>
      <c r="B159" s="340">
        <v>3</v>
      </c>
      <c r="C159" s="341" t="s">
        <v>303</v>
      </c>
      <c r="D159" s="293" t="s">
        <v>66</v>
      </c>
      <c r="E159" s="345">
        <v>2006</v>
      </c>
      <c r="F159" s="306" t="s">
        <v>332</v>
      </c>
      <c r="G159" s="292">
        <v>3</v>
      </c>
      <c r="H159" s="620">
        <v>1.25</v>
      </c>
      <c r="I159" s="623">
        <f aca="true" t="shared" si="23" ref="I159:I164">H159/G159</f>
        <v>0.4166666666666667</v>
      </c>
      <c r="J159" s="293" t="s">
        <v>67</v>
      </c>
      <c r="K159" s="295" t="s">
        <v>330</v>
      </c>
      <c r="L159" s="295">
        <v>10</v>
      </c>
      <c r="M159" s="296" t="s">
        <v>190</v>
      </c>
      <c r="N159" s="296" t="s">
        <v>354</v>
      </c>
      <c r="O159" s="297">
        <v>2</v>
      </c>
      <c r="P159" s="327">
        <v>10</v>
      </c>
      <c r="Q159" s="327">
        <v>5</v>
      </c>
      <c r="R159" s="327">
        <v>150</v>
      </c>
      <c r="S159" s="327">
        <v>100</v>
      </c>
      <c r="T159" s="327">
        <v>50</v>
      </c>
      <c r="U159" s="327">
        <v>0</v>
      </c>
      <c r="V159" s="532">
        <v>0</v>
      </c>
      <c r="W159" s="532">
        <v>0</v>
      </c>
      <c r="X159" s="623">
        <v>6.4</v>
      </c>
      <c r="Y159" s="648">
        <f t="shared" si="21"/>
        <v>8</v>
      </c>
      <c r="Z159" s="623">
        <v>3.96</v>
      </c>
      <c r="AA159" s="342">
        <f t="shared" si="22"/>
        <v>4.95</v>
      </c>
      <c r="AB159" s="343">
        <f t="shared" si="20"/>
        <v>0.6161616161616164</v>
      </c>
      <c r="AC159" s="344"/>
    </row>
    <row r="160" spans="1:29" s="215" customFormat="1" ht="15" customHeight="1">
      <c r="A160" s="87"/>
      <c r="B160" s="340">
        <v>4</v>
      </c>
      <c r="C160" s="341" t="s">
        <v>304</v>
      </c>
      <c r="D160" s="293" t="s">
        <v>61</v>
      </c>
      <c r="E160" s="345">
        <v>2006</v>
      </c>
      <c r="F160" s="306" t="s">
        <v>332</v>
      </c>
      <c r="G160" s="292">
        <v>3</v>
      </c>
      <c r="H160" s="620">
        <v>3</v>
      </c>
      <c r="I160" s="623">
        <f t="shared" si="23"/>
        <v>1</v>
      </c>
      <c r="J160" s="293" t="s">
        <v>44</v>
      </c>
      <c r="K160" s="295" t="s">
        <v>330</v>
      </c>
      <c r="L160" s="295">
        <v>10</v>
      </c>
      <c r="M160" s="339" t="s">
        <v>194</v>
      </c>
      <c r="N160" s="339" t="s">
        <v>357</v>
      </c>
      <c r="O160" s="297">
        <v>2</v>
      </c>
      <c r="P160" s="327">
        <v>10</v>
      </c>
      <c r="Q160" s="327">
        <v>5</v>
      </c>
      <c r="R160" s="327">
        <v>200</v>
      </c>
      <c r="S160" s="327">
        <v>100</v>
      </c>
      <c r="T160" s="327">
        <v>50</v>
      </c>
      <c r="U160" s="327">
        <v>0</v>
      </c>
      <c r="V160" s="532">
        <v>0</v>
      </c>
      <c r="W160" s="532">
        <v>0</v>
      </c>
      <c r="X160" s="623">
        <v>5.8</v>
      </c>
      <c r="Y160" s="648">
        <f t="shared" si="21"/>
        <v>17.4</v>
      </c>
      <c r="Z160" s="623">
        <v>2.8</v>
      </c>
      <c r="AA160" s="342">
        <f t="shared" si="22"/>
        <v>8.399999999999999</v>
      </c>
      <c r="AB160" s="343">
        <f t="shared" si="20"/>
        <v>1.0714285714285716</v>
      </c>
      <c r="AC160" s="344"/>
    </row>
    <row r="161" spans="1:29" s="215" customFormat="1" ht="15" customHeight="1">
      <c r="A161" s="87"/>
      <c r="B161" s="437">
        <v>5</v>
      </c>
      <c r="C161" s="341" t="s">
        <v>305</v>
      </c>
      <c r="D161" s="293" t="s">
        <v>68</v>
      </c>
      <c r="E161" s="345">
        <v>2005</v>
      </c>
      <c r="F161" s="306" t="s">
        <v>332</v>
      </c>
      <c r="G161" s="292">
        <v>6</v>
      </c>
      <c r="H161" s="620">
        <v>4</v>
      </c>
      <c r="I161" s="623">
        <f t="shared" si="23"/>
        <v>0.6666666666666666</v>
      </c>
      <c r="J161" s="293" t="s">
        <v>69</v>
      </c>
      <c r="K161" s="295" t="s">
        <v>330</v>
      </c>
      <c r="L161" s="295">
        <v>10</v>
      </c>
      <c r="M161" s="296" t="s">
        <v>190</v>
      </c>
      <c r="N161" s="339" t="s">
        <v>357</v>
      </c>
      <c r="O161" s="297">
        <v>2</v>
      </c>
      <c r="P161" s="327">
        <v>10</v>
      </c>
      <c r="Q161" s="327">
        <v>5</v>
      </c>
      <c r="R161" s="327">
        <v>150</v>
      </c>
      <c r="S161" s="327">
        <v>100</v>
      </c>
      <c r="T161" s="327">
        <v>50</v>
      </c>
      <c r="U161" s="327">
        <v>0</v>
      </c>
      <c r="V161" s="532">
        <v>0</v>
      </c>
      <c r="W161" s="532">
        <v>0</v>
      </c>
      <c r="X161" s="623">
        <v>8.5</v>
      </c>
      <c r="Y161" s="648">
        <f t="shared" si="21"/>
        <v>34</v>
      </c>
      <c r="Z161" s="623">
        <v>3.2</v>
      </c>
      <c r="AA161" s="342">
        <f t="shared" si="22"/>
        <v>12.8</v>
      </c>
      <c r="AB161" s="343">
        <f>X161/Z161-1</f>
        <v>1.65625</v>
      </c>
      <c r="AC161" s="344"/>
    </row>
    <row r="162" spans="1:29" s="215" customFormat="1" ht="15" customHeight="1">
      <c r="A162" s="87"/>
      <c r="B162" s="12"/>
      <c r="C162" s="341" t="s">
        <v>306</v>
      </c>
      <c r="D162" s="293"/>
      <c r="E162" s="289" t="s">
        <v>250</v>
      </c>
      <c r="F162" s="306" t="s">
        <v>331</v>
      </c>
      <c r="G162" s="292">
        <v>6</v>
      </c>
      <c r="H162" s="620">
        <v>5</v>
      </c>
      <c r="I162" s="623">
        <f t="shared" si="23"/>
        <v>0.8333333333333334</v>
      </c>
      <c r="J162" s="293" t="s">
        <v>69</v>
      </c>
      <c r="K162" s="295" t="s">
        <v>330</v>
      </c>
      <c r="L162" s="295" t="s">
        <v>352</v>
      </c>
      <c r="M162" s="510" t="s">
        <v>193</v>
      </c>
      <c r="N162" s="339" t="s">
        <v>357</v>
      </c>
      <c r="O162" s="297">
        <v>2</v>
      </c>
      <c r="P162" s="327">
        <v>10</v>
      </c>
      <c r="Q162" s="327">
        <v>5</v>
      </c>
      <c r="R162" s="327">
        <v>150</v>
      </c>
      <c r="S162" s="327">
        <v>100</v>
      </c>
      <c r="T162" s="327">
        <v>50</v>
      </c>
      <c r="U162" s="327">
        <v>0</v>
      </c>
      <c r="V162" s="532">
        <v>0</v>
      </c>
      <c r="W162" s="532">
        <v>0</v>
      </c>
      <c r="X162" s="623">
        <v>8.5</v>
      </c>
      <c r="Y162" s="648">
        <f t="shared" si="21"/>
        <v>42.5</v>
      </c>
      <c r="Z162" s="623">
        <v>3.2</v>
      </c>
      <c r="AA162" s="342">
        <f t="shared" si="22"/>
        <v>16</v>
      </c>
      <c r="AB162" s="343">
        <f>X162/Z162-1</f>
        <v>1.65625</v>
      </c>
      <c r="AC162" s="344"/>
    </row>
    <row r="163" spans="1:29" ht="15" customHeight="1">
      <c r="A163" s="87"/>
      <c r="B163" s="440"/>
      <c r="C163" s="341" t="s">
        <v>307</v>
      </c>
      <c r="D163" s="293"/>
      <c r="E163" s="345">
        <v>2006</v>
      </c>
      <c r="F163" s="306" t="s">
        <v>332</v>
      </c>
      <c r="G163" s="292">
        <v>6</v>
      </c>
      <c r="H163" s="620">
        <v>5</v>
      </c>
      <c r="I163" s="623">
        <f t="shared" si="23"/>
        <v>0.8333333333333334</v>
      </c>
      <c r="J163" s="293" t="s">
        <v>69</v>
      </c>
      <c r="K163" s="295" t="s">
        <v>330</v>
      </c>
      <c r="L163" s="295" t="s">
        <v>352</v>
      </c>
      <c r="M163" s="296" t="s">
        <v>190</v>
      </c>
      <c r="N163" s="339" t="s">
        <v>357</v>
      </c>
      <c r="O163" s="297">
        <v>2</v>
      </c>
      <c r="P163" s="327">
        <v>10</v>
      </c>
      <c r="Q163" s="327">
        <v>5</v>
      </c>
      <c r="R163" s="327">
        <v>150</v>
      </c>
      <c r="S163" s="327">
        <v>100</v>
      </c>
      <c r="T163" s="327">
        <v>50</v>
      </c>
      <c r="U163" s="327">
        <v>0</v>
      </c>
      <c r="V163" s="532">
        <v>0</v>
      </c>
      <c r="W163" s="532">
        <v>0</v>
      </c>
      <c r="X163" s="623">
        <v>7.2</v>
      </c>
      <c r="Y163" s="648">
        <f t="shared" si="21"/>
        <v>36</v>
      </c>
      <c r="Z163" s="623">
        <v>2.8</v>
      </c>
      <c r="AA163" s="342">
        <f t="shared" si="22"/>
        <v>14</v>
      </c>
      <c r="AB163" s="343">
        <f t="shared" si="20"/>
        <v>1.5714285714285716</v>
      </c>
      <c r="AC163" s="344"/>
    </row>
    <row r="164" spans="1:29" ht="15" customHeight="1">
      <c r="A164" s="735" t="s">
        <v>22</v>
      </c>
      <c r="B164" s="736"/>
      <c r="C164" s="736"/>
      <c r="D164" s="246"/>
      <c r="E164" s="229"/>
      <c r="F164" s="230"/>
      <c r="G164" s="232">
        <f>SUM(G151:G163)</f>
        <v>2123</v>
      </c>
      <c r="H164" s="628">
        <f>SUM(H151:H163)</f>
        <v>2743.25</v>
      </c>
      <c r="I164" s="623">
        <f t="shared" si="23"/>
        <v>1.2921573245407443</v>
      </c>
      <c r="J164" s="247"/>
      <c r="K164" s="258"/>
      <c r="L164" s="258"/>
      <c r="M164" s="223"/>
      <c r="N164" s="261"/>
      <c r="O164" s="224"/>
      <c r="P164" s="224"/>
      <c r="Q164" s="224"/>
      <c r="R164" s="224"/>
      <c r="S164" s="224"/>
      <c r="T164" s="224"/>
      <c r="U164" s="224"/>
      <c r="V164" s="529"/>
      <c r="W164" s="529"/>
      <c r="X164" s="628">
        <f>Y164/$H164</f>
        <v>7.359409459582612</v>
      </c>
      <c r="Y164" s="629">
        <f>SUM(Y151:Y163)</f>
        <v>20188.7</v>
      </c>
      <c r="Z164" s="628">
        <f>AA164/$H164</f>
        <v>4.22898022418664</v>
      </c>
      <c r="AA164" s="270">
        <f>SUM(AA151:AA163)</f>
        <v>11601.15</v>
      </c>
      <c r="AB164" s="233">
        <f>X164/Z164-1</f>
        <v>0.740232649349418</v>
      </c>
      <c r="AC164" s="236"/>
    </row>
    <row r="165" spans="1:29" ht="16.5" customHeight="1">
      <c r="A165" s="363" t="s">
        <v>313</v>
      </c>
      <c r="B165" s="378"/>
      <c r="C165" s="402"/>
      <c r="D165" s="403"/>
      <c r="E165" s="390"/>
      <c r="F165" s="404"/>
      <c r="G165" s="382"/>
      <c r="H165" s="637"/>
      <c r="I165" s="638"/>
      <c r="J165" s="405"/>
      <c r="K165" s="406"/>
      <c r="L165" s="406"/>
      <c r="M165" s="370"/>
      <c r="N165" s="372"/>
      <c r="O165" s="375"/>
      <c r="P165" s="375"/>
      <c r="Q165" s="375"/>
      <c r="R165" s="375"/>
      <c r="S165" s="375"/>
      <c r="T165" s="375"/>
      <c r="U165" s="375"/>
      <c r="V165" s="531"/>
      <c r="W165" s="531"/>
      <c r="X165" s="630"/>
      <c r="Y165" s="631"/>
      <c r="Z165" s="632"/>
      <c r="AA165" s="385"/>
      <c r="AB165" s="370"/>
      <c r="AC165" s="377"/>
    </row>
    <row r="166" spans="1:29" ht="15" customHeight="1">
      <c r="A166" s="84"/>
      <c r="B166" s="340">
        <v>1</v>
      </c>
      <c r="C166" s="287" t="s">
        <v>308</v>
      </c>
      <c r="D166" s="288" t="s">
        <v>309</v>
      </c>
      <c r="E166" s="309">
        <v>2006</v>
      </c>
      <c r="F166" s="306" t="s">
        <v>333</v>
      </c>
      <c r="G166" s="292">
        <v>114</v>
      </c>
      <c r="H166" s="291">
        <v>107.2</v>
      </c>
      <c r="I166" s="499">
        <f>H166/G166</f>
        <v>0.9403508771929825</v>
      </c>
      <c r="J166" s="293" t="s">
        <v>310</v>
      </c>
      <c r="K166" s="295" t="s">
        <v>330</v>
      </c>
      <c r="L166" s="295">
        <v>10</v>
      </c>
      <c r="M166" s="346" t="s">
        <v>322</v>
      </c>
      <c r="N166" s="296" t="s">
        <v>357</v>
      </c>
      <c r="O166" s="297">
        <v>3</v>
      </c>
      <c r="P166" s="297">
        <v>10</v>
      </c>
      <c r="Q166" s="297">
        <v>4</v>
      </c>
      <c r="R166" s="297">
        <v>200</v>
      </c>
      <c r="S166" s="297">
        <v>50</v>
      </c>
      <c r="T166" s="297">
        <v>50</v>
      </c>
      <c r="U166" s="297">
        <v>0</v>
      </c>
      <c r="V166" s="527">
        <v>0</v>
      </c>
      <c r="W166" s="527">
        <v>0</v>
      </c>
      <c r="X166" s="620">
        <v>6</v>
      </c>
      <c r="Y166" s="633">
        <f>H166*X166</f>
        <v>643.2</v>
      </c>
      <c r="Z166" s="620">
        <v>3.57</v>
      </c>
      <c r="AA166" s="329">
        <f>H166*Z166</f>
        <v>382.704</v>
      </c>
      <c r="AB166" s="301">
        <f>X166/Z166-1</f>
        <v>0.680672268907563</v>
      </c>
      <c r="AC166" s="308"/>
    </row>
    <row r="167" spans="1:29" ht="15" customHeight="1">
      <c r="A167" s="85"/>
      <c r="B167" s="340">
        <v>2</v>
      </c>
      <c r="C167" s="287" t="s">
        <v>311</v>
      </c>
      <c r="D167" s="288" t="s">
        <v>312</v>
      </c>
      <c r="E167" s="309">
        <v>2006</v>
      </c>
      <c r="F167" s="306" t="s">
        <v>333</v>
      </c>
      <c r="G167" s="292">
        <v>4</v>
      </c>
      <c r="H167" s="622">
        <v>3</v>
      </c>
      <c r="I167" s="499">
        <f>H167/G167</f>
        <v>0.75</v>
      </c>
      <c r="J167" s="288" t="s">
        <v>49</v>
      </c>
      <c r="K167" s="295" t="s">
        <v>330</v>
      </c>
      <c r="L167" s="294">
        <v>10</v>
      </c>
      <c r="M167" s="296" t="s">
        <v>358</v>
      </c>
      <c r="N167" s="296" t="s">
        <v>357</v>
      </c>
      <c r="O167" s="297">
        <v>3</v>
      </c>
      <c r="P167" s="297">
        <v>10</v>
      </c>
      <c r="Q167" s="297">
        <v>4</v>
      </c>
      <c r="R167" s="297">
        <v>200</v>
      </c>
      <c r="S167" s="297">
        <v>50</v>
      </c>
      <c r="T167" s="297">
        <v>50</v>
      </c>
      <c r="U167" s="297">
        <v>0</v>
      </c>
      <c r="V167" s="527">
        <v>0</v>
      </c>
      <c r="W167" s="527">
        <v>0</v>
      </c>
      <c r="X167" s="620">
        <v>4.54</v>
      </c>
      <c r="Y167" s="633">
        <f>H167*X167</f>
        <v>13.620000000000001</v>
      </c>
      <c r="Z167" s="620">
        <v>3.14</v>
      </c>
      <c r="AA167" s="329">
        <f>H167*Z167</f>
        <v>9.42</v>
      </c>
      <c r="AB167" s="301">
        <f>X167/Z167-1</f>
        <v>0.44585987261146487</v>
      </c>
      <c r="AC167" s="308"/>
    </row>
    <row r="168" spans="1:29" ht="15" customHeight="1">
      <c r="A168" s="730" t="s">
        <v>22</v>
      </c>
      <c r="B168" s="731"/>
      <c r="C168" s="731"/>
      <c r="D168" s="239"/>
      <c r="E168" s="240"/>
      <c r="F168" s="241"/>
      <c r="G168" s="416">
        <f>SUM(G166:G167)</f>
        <v>118</v>
      </c>
      <c r="H168" s="242">
        <f>SUM(H166:H167)</f>
        <v>110.2</v>
      </c>
      <c r="I168" s="499">
        <f>H168/G168</f>
        <v>0.9338983050847458</v>
      </c>
      <c r="J168" s="248"/>
      <c r="K168" s="259"/>
      <c r="L168" s="259"/>
      <c r="M168" s="206"/>
      <c r="N168" s="222"/>
      <c r="O168" s="225"/>
      <c r="P168" s="225"/>
      <c r="Q168" s="225"/>
      <c r="R168" s="225"/>
      <c r="S168" s="225"/>
      <c r="T168" s="225"/>
      <c r="U168" s="225"/>
      <c r="V168" s="536"/>
      <c r="W168" s="536"/>
      <c r="X168" s="626">
        <f>Y168/H168</f>
        <v>5.960254083484574</v>
      </c>
      <c r="Y168" s="634">
        <f>SUM(Y166:Y167)</f>
        <v>656.82</v>
      </c>
      <c r="Z168" s="626">
        <f>AA168/H168</f>
        <v>3.558294010889292</v>
      </c>
      <c r="AA168" s="262">
        <f>SUM(AA166:AA167)</f>
        <v>392.124</v>
      </c>
      <c r="AB168" s="245">
        <f>X168/Z168-1</f>
        <v>0.6750313676286073</v>
      </c>
      <c r="AC168" s="250"/>
    </row>
    <row r="169" spans="1:29" ht="16.5" customHeight="1">
      <c r="A169" s="363" t="s">
        <v>315</v>
      </c>
      <c r="B169" s="378"/>
      <c r="C169" s="402"/>
      <c r="D169" s="403"/>
      <c r="E169" s="390"/>
      <c r="F169" s="404"/>
      <c r="G169" s="382"/>
      <c r="H169" s="392"/>
      <c r="I169" s="654"/>
      <c r="J169" s="405"/>
      <c r="K169" s="406"/>
      <c r="L169" s="406"/>
      <c r="M169" s="370"/>
      <c r="N169" s="372"/>
      <c r="O169" s="375"/>
      <c r="P169" s="375"/>
      <c r="Q169" s="375"/>
      <c r="R169" s="375"/>
      <c r="S169" s="375"/>
      <c r="T169" s="375"/>
      <c r="U169" s="375"/>
      <c r="V169" s="531"/>
      <c r="W169" s="531"/>
      <c r="X169" s="630"/>
      <c r="Y169" s="631"/>
      <c r="Z169" s="630"/>
      <c r="AA169" s="385"/>
      <c r="AB169" s="370"/>
      <c r="AC169" s="377"/>
    </row>
    <row r="170" spans="1:29" ht="15" customHeight="1">
      <c r="A170" s="84"/>
      <c r="B170" s="437">
        <v>1</v>
      </c>
      <c r="C170" s="287" t="s">
        <v>154</v>
      </c>
      <c r="D170" s="288" t="s">
        <v>70</v>
      </c>
      <c r="E170" s="309">
        <v>2006</v>
      </c>
      <c r="F170" s="306" t="s">
        <v>377</v>
      </c>
      <c r="G170" s="292">
        <v>12</v>
      </c>
      <c r="H170" s="291">
        <v>37</v>
      </c>
      <c r="I170" s="499">
        <f>H170/G170</f>
        <v>3.0833333333333335</v>
      </c>
      <c r="J170" s="288" t="s">
        <v>445</v>
      </c>
      <c r="K170" s="295" t="s">
        <v>330</v>
      </c>
      <c r="L170" s="294" t="s">
        <v>352</v>
      </c>
      <c r="M170" s="296" t="s">
        <v>190</v>
      </c>
      <c r="N170" s="296" t="s">
        <v>372</v>
      </c>
      <c r="O170" s="297">
        <v>3</v>
      </c>
      <c r="P170" s="297">
        <v>3</v>
      </c>
      <c r="Q170" s="297">
        <v>3</v>
      </c>
      <c r="R170" s="297">
        <v>200</v>
      </c>
      <c r="S170" s="297">
        <v>100</v>
      </c>
      <c r="T170" s="297">
        <v>50</v>
      </c>
      <c r="U170" s="297">
        <v>0</v>
      </c>
      <c r="V170" s="297">
        <v>0</v>
      </c>
      <c r="W170" s="297">
        <v>0</v>
      </c>
      <c r="X170" s="620">
        <v>6.78</v>
      </c>
      <c r="Y170" s="635">
        <f>H170*X170</f>
        <v>250.86</v>
      </c>
      <c r="Z170" s="620">
        <v>4.26</v>
      </c>
      <c r="AA170" s="548">
        <f>H170*Z170</f>
        <v>157.62</v>
      </c>
      <c r="AB170" s="301">
        <f>X170/Z170-1</f>
        <v>0.591549295774648</v>
      </c>
      <c r="AC170" s="308"/>
    </row>
    <row r="171" spans="1:29" ht="15" customHeight="1">
      <c r="A171" s="84"/>
      <c r="B171" s="439"/>
      <c r="C171" s="287" t="s">
        <v>155</v>
      </c>
      <c r="D171" s="288"/>
      <c r="E171" s="309">
        <v>2006</v>
      </c>
      <c r="F171" s="306" t="s">
        <v>331</v>
      </c>
      <c r="G171" s="292">
        <v>9</v>
      </c>
      <c r="H171" s="622">
        <v>7</v>
      </c>
      <c r="I171" s="499">
        <f>H171/G171</f>
        <v>0.7777777777777778</v>
      </c>
      <c r="J171" s="288" t="s">
        <v>446</v>
      </c>
      <c r="K171" s="295" t="s">
        <v>330</v>
      </c>
      <c r="L171" s="294" t="s">
        <v>352</v>
      </c>
      <c r="M171" s="296" t="s">
        <v>190</v>
      </c>
      <c r="N171" s="296" t="s">
        <v>372</v>
      </c>
      <c r="O171" s="297">
        <v>3</v>
      </c>
      <c r="P171" s="297">
        <v>3</v>
      </c>
      <c r="Q171" s="297">
        <v>3</v>
      </c>
      <c r="R171" s="297">
        <v>200</v>
      </c>
      <c r="S171" s="297">
        <v>100</v>
      </c>
      <c r="T171" s="297">
        <v>50</v>
      </c>
      <c r="U171" s="297">
        <v>0</v>
      </c>
      <c r="V171" s="297">
        <v>0</v>
      </c>
      <c r="W171" s="297">
        <v>0</v>
      </c>
      <c r="X171" s="620">
        <v>6.12</v>
      </c>
      <c r="Y171" s="635">
        <f>H171*X171</f>
        <v>42.84</v>
      </c>
      <c r="Z171" s="620">
        <v>2.65</v>
      </c>
      <c r="AA171" s="548">
        <f>H171*Z171</f>
        <v>18.55</v>
      </c>
      <c r="AB171" s="301">
        <f>X171/Z171-1</f>
        <v>1.3094339622641509</v>
      </c>
      <c r="AC171" s="308"/>
    </row>
    <row r="172" spans="1:29" ht="15" customHeight="1">
      <c r="A172" s="735" t="s">
        <v>22</v>
      </c>
      <c r="B172" s="736"/>
      <c r="C172" s="736"/>
      <c r="D172" s="246"/>
      <c r="E172" s="229"/>
      <c r="F172" s="230"/>
      <c r="G172" s="232">
        <f>SUM(G170:G171)</f>
        <v>21</v>
      </c>
      <c r="H172" s="231">
        <f>SUM(H170:H171)</f>
        <v>44</v>
      </c>
      <c r="I172" s="499">
        <f>H172/G172</f>
        <v>2.0952380952380953</v>
      </c>
      <c r="J172" s="251"/>
      <c r="K172" s="260"/>
      <c r="L172" s="260"/>
      <c r="M172" s="223"/>
      <c r="N172" s="261"/>
      <c r="O172" s="224"/>
      <c r="P172" s="224"/>
      <c r="Q172" s="224"/>
      <c r="R172" s="224"/>
      <c r="S172" s="224"/>
      <c r="T172" s="224"/>
      <c r="U172" s="224"/>
      <c r="V172" s="529"/>
      <c r="W172" s="529"/>
      <c r="X172" s="628">
        <f>Y172/H172</f>
        <v>6.675000000000001</v>
      </c>
      <c r="Y172" s="636">
        <f>SUM(Y170:Y171)</f>
        <v>293.70000000000005</v>
      </c>
      <c r="Z172" s="628">
        <f>AA172/H172</f>
        <v>4.003863636363636</v>
      </c>
      <c r="AA172" s="268">
        <f>SUM(AA170:AA171)</f>
        <v>176.17000000000002</v>
      </c>
      <c r="AB172" s="233">
        <f>X172/Z172-1</f>
        <v>0.6671396946131578</v>
      </c>
      <c r="AC172" s="236"/>
    </row>
    <row r="173" spans="1:29" ht="16.5" customHeight="1">
      <c r="A173" s="407" t="s">
        <v>314</v>
      </c>
      <c r="B173" s="408"/>
      <c r="C173" s="409"/>
      <c r="D173" s="410"/>
      <c r="E173" s="503"/>
      <c r="F173" s="504"/>
      <c r="G173" s="506"/>
      <c r="H173" s="505"/>
      <c r="I173" s="506"/>
      <c r="J173" s="441"/>
      <c r="K173" s="406"/>
      <c r="L173" s="406"/>
      <c r="M173" s="370"/>
      <c r="N173" s="372"/>
      <c r="O173" s="375"/>
      <c r="P173" s="375"/>
      <c r="Q173" s="375"/>
      <c r="R173" s="375"/>
      <c r="S173" s="375"/>
      <c r="T173" s="375"/>
      <c r="U173" s="375"/>
      <c r="V173" s="531"/>
      <c r="W173" s="531"/>
      <c r="X173" s="400"/>
      <c r="Y173" s="411"/>
      <c r="Z173" s="400"/>
      <c r="AA173" s="411"/>
      <c r="AB173" s="370"/>
      <c r="AC173" s="377"/>
    </row>
    <row r="174" spans="1:29" ht="15" customHeight="1">
      <c r="A174" s="84"/>
      <c r="B174" s="655" t="s">
        <v>447</v>
      </c>
      <c r="C174" s="287" t="s">
        <v>448</v>
      </c>
      <c r="D174" s="288" t="s">
        <v>71</v>
      </c>
      <c r="E174" s="305" t="s">
        <v>449</v>
      </c>
      <c r="F174" s="306" t="s">
        <v>377</v>
      </c>
      <c r="G174" s="656">
        <v>1</v>
      </c>
      <c r="H174" s="657">
        <v>1.25</v>
      </c>
      <c r="I174" s="623">
        <f>H174/G174</f>
        <v>1.25</v>
      </c>
      <c r="J174" s="549" t="s">
        <v>20</v>
      </c>
      <c r="K174" s="550" t="s">
        <v>379</v>
      </c>
      <c r="L174" s="550">
        <v>10</v>
      </c>
      <c r="M174" s="296" t="s">
        <v>190</v>
      </c>
      <c r="N174" s="296" t="s">
        <v>481</v>
      </c>
      <c r="O174" s="550" t="str">
        <f>+O180</f>
        <v>2-3</v>
      </c>
      <c r="P174" s="550">
        <v>10</v>
      </c>
      <c r="Q174" s="550">
        <f>+Q176</f>
        <v>4</v>
      </c>
      <c r="R174" s="550">
        <f>+R176</f>
        <v>135</v>
      </c>
      <c r="S174" s="297">
        <v>0</v>
      </c>
      <c r="T174" s="297">
        <v>0</v>
      </c>
      <c r="U174" s="297">
        <v>0</v>
      </c>
      <c r="V174" s="551">
        <f>+V176</f>
        <v>200</v>
      </c>
      <c r="W174" s="297">
        <v>0</v>
      </c>
      <c r="X174" s="658">
        <v>9.99</v>
      </c>
      <c r="Y174" s="300">
        <f aca="true" t="shared" si="24" ref="Y174:Y191">H174*X174</f>
        <v>12.4875</v>
      </c>
      <c r="Z174" s="620">
        <v>2.48</v>
      </c>
      <c r="AA174" s="548">
        <f>H174*Z174</f>
        <v>3.1</v>
      </c>
      <c r="AB174" s="301">
        <f aca="true" t="shared" si="25" ref="AB174:AB191">X174/Z174-1</f>
        <v>3.028225806451613</v>
      </c>
      <c r="AC174" s="347"/>
    </row>
    <row r="175" spans="1:29" ht="15" customHeight="1">
      <c r="A175" s="84"/>
      <c r="B175" s="655"/>
      <c r="C175" s="287" t="s">
        <v>450</v>
      </c>
      <c r="D175" s="288"/>
      <c r="E175" s="309">
        <v>2005</v>
      </c>
      <c r="F175" s="306" t="s">
        <v>375</v>
      </c>
      <c r="G175" s="659">
        <v>11</v>
      </c>
      <c r="H175" s="660">
        <v>13.25</v>
      </c>
      <c r="I175" s="623">
        <f aca="true" t="shared" si="26" ref="I175:I192">H175/G175</f>
        <v>1.2045454545454546</v>
      </c>
      <c r="J175" s="552" t="s">
        <v>451</v>
      </c>
      <c r="K175" s="550" t="str">
        <f>+K174</f>
        <v>F</v>
      </c>
      <c r="L175" s="661" t="s">
        <v>454</v>
      </c>
      <c r="M175" s="296" t="s">
        <v>190</v>
      </c>
      <c r="N175" s="296" t="s">
        <v>356</v>
      </c>
      <c r="O175" s="662" t="str">
        <f>+O176</f>
        <v>2-3</v>
      </c>
      <c r="P175" s="550">
        <v>10</v>
      </c>
      <c r="Q175" s="550">
        <f>+Q176</f>
        <v>4</v>
      </c>
      <c r="R175" s="550">
        <f>+R174</f>
        <v>135</v>
      </c>
      <c r="S175" s="297">
        <v>0</v>
      </c>
      <c r="T175" s="297">
        <v>0</v>
      </c>
      <c r="U175" s="297">
        <v>0</v>
      </c>
      <c r="V175" s="550">
        <f>+V174</f>
        <v>200</v>
      </c>
      <c r="W175" s="297">
        <v>0</v>
      </c>
      <c r="X175" s="658">
        <v>7.88</v>
      </c>
      <c r="Y175" s="300">
        <f t="shared" si="24"/>
        <v>104.41</v>
      </c>
      <c r="Z175" s="620">
        <v>2.48</v>
      </c>
      <c r="AA175" s="548">
        <f aca="true" t="shared" si="27" ref="AA175:AA191">H175*Z175</f>
        <v>32.86</v>
      </c>
      <c r="AB175" s="301">
        <f t="shared" si="25"/>
        <v>2.1774193548387095</v>
      </c>
      <c r="AC175" s="347"/>
    </row>
    <row r="176" spans="1:29" ht="15" customHeight="1">
      <c r="A176" s="84"/>
      <c r="B176" s="655"/>
      <c r="C176" s="287" t="s">
        <v>452</v>
      </c>
      <c r="D176" s="288"/>
      <c r="E176" s="305" t="s">
        <v>161</v>
      </c>
      <c r="F176" s="306" t="s">
        <v>377</v>
      </c>
      <c r="G176" s="659">
        <v>35</v>
      </c>
      <c r="H176" s="657">
        <v>41.6</v>
      </c>
      <c r="I176" s="623">
        <f t="shared" si="26"/>
        <v>1.1885714285714286</v>
      </c>
      <c r="J176" s="726" t="s">
        <v>453</v>
      </c>
      <c r="K176" s="553" t="s">
        <v>379</v>
      </c>
      <c r="L176" s="661" t="s">
        <v>454</v>
      </c>
      <c r="M176" s="296" t="s">
        <v>190</v>
      </c>
      <c r="N176" s="296" t="s">
        <v>356</v>
      </c>
      <c r="O176" s="663" t="s">
        <v>455</v>
      </c>
      <c r="P176" s="553">
        <v>10</v>
      </c>
      <c r="Q176" s="553">
        <v>4</v>
      </c>
      <c r="R176" s="553">
        <v>135</v>
      </c>
      <c r="S176" s="297">
        <v>0</v>
      </c>
      <c r="T176" s="297">
        <v>0</v>
      </c>
      <c r="U176" s="297">
        <v>0</v>
      </c>
      <c r="V176" s="554">
        <v>200</v>
      </c>
      <c r="W176" s="297">
        <v>0</v>
      </c>
      <c r="X176" s="664">
        <v>6.98</v>
      </c>
      <c r="Y176" s="300">
        <f t="shared" si="24"/>
        <v>290.36800000000005</v>
      </c>
      <c r="Z176" s="620">
        <v>2.48</v>
      </c>
      <c r="AA176" s="548">
        <f t="shared" si="27"/>
        <v>103.168</v>
      </c>
      <c r="AB176" s="301">
        <f t="shared" si="25"/>
        <v>1.8145161290322585</v>
      </c>
      <c r="AC176" s="347"/>
    </row>
    <row r="177" spans="1:29" ht="15" customHeight="1">
      <c r="A177" s="84"/>
      <c r="B177" s="655"/>
      <c r="C177" s="287" t="s">
        <v>456</v>
      </c>
      <c r="D177" s="288"/>
      <c r="E177" s="309">
        <v>2006</v>
      </c>
      <c r="F177" s="306" t="s">
        <v>375</v>
      </c>
      <c r="G177" s="665">
        <v>60</v>
      </c>
      <c r="H177" s="666">
        <v>67</v>
      </c>
      <c r="I177" s="623">
        <f t="shared" si="26"/>
        <v>1.1166666666666667</v>
      </c>
      <c r="J177" s="727"/>
      <c r="K177" s="550" t="str">
        <f>+K176</f>
        <v>F</v>
      </c>
      <c r="L177" s="661" t="s">
        <v>454</v>
      </c>
      <c r="M177" s="296" t="s">
        <v>190</v>
      </c>
      <c r="N177" s="296" t="s">
        <v>356</v>
      </c>
      <c r="O177" s="667" t="s">
        <v>455</v>
      </c>
      <c r="P177" s="550">
        <v>10</v>
      </c>
      <c r="Q177" s="550">
        <v>4</v>
      </c>
      <c r="R177" s="550">
        <v>135</v>
      </c>
      <c r="S177" s="297">
        <v>0</v>
      </c>
      <c r="T177" s="297">
        <v>0</v>
      </c>
      <c r="U177" s="297">
        <v>0</v>
      </c>
      <c r="V177" s="551">
        <v>200</v>
      </c>
      <c r="W177" s="297">
        <v>0</v>
      </c>
      <c r="X177" s="658">
        <v>7.43</v>
      </c>
      <c r="Y177" s="300">
        <f t="shared" si="24"/>
        <v>497.81</v>
      </c>
      <c r="Z177" s="620">
        <v>2.93</v>
      </c>
      <c r="AA177" s="548">
        <f t="shared" si="27"/>
        <v>196.31</v>
      </c>
      <c r="AB177" s="301">
        <f t="shared" si="25"/>
        <v>1.5358361774744025</v>
      </c>
      <c r="AC177" s="347"/>
    </row>
    <row r="178" spans="1:29" ht="15" customHeight="1">
      <c r="A178" s="84"/>
      <c r="B178" s="437">
        <v>2</v>
      </c>
      <c r="C178" s="287" t="s">
        <v>457</v>
      </c>
      <c r="D178" s="288" t="s">
        <v>71</v>
      </c>
      <c r="E178" s="305" t="s">
        <v>449</v>
      </c>
      <c r="F178" s="306" t="s">
        <v>377</v>
      </c>
      <c r="G178" s="656">
        <v>1</v>
      </c>
      <c r="H178" s="657">
        <v>0.3</v>
      </c>
      <c r="I178" s="623">
        <f t="shared" si="26"/>
        <v>0.3</v>
      </c>
      <c r="J178" s="557" t="s">
        <v>458</v>
      </c>
      <c r="K178" s="550" t="s">
        <v>379</v>
      </c>
      <c r="L178" s="550">
        <v>14</v>
      </c>
      <c r="M178" s="296" t="s">
        <v>190</v>
      </c>
      <c r="N178" s="296" t="s">
        <v>356</v>
      </c>
      <c r="O178" s="550">
        <v>3</v>
      </c>
      <c r="P178" s="550">
        <f>+P177</f>
        <v>10</v>
      </c>
      <c r="Q178" s="550">
        <f>+Q177</f>
        <v>4</v>
      </c>
      <c r="R178" s="550">
        <v>135</v>
      </c>
      <c r="S178" s="297">
        <v>0</v>
      </c>
      <c r="T178" s="297">
        <v>0</v>
      </c>
      <c r="U178" s="297">
        <v>0</v>
      </c>
      <c r="V178" s="551">
        <v>200</v>
      </c>
      <c r="W178" s="297">
        <v>0</v>
      </c>
      <c r="X178" s="664">
        <v>8.1</v>
      </c>
      <c r="Y178" s="300">
        <f t="shared" si="24"/>
        <v>2.4299999999999997</v>
      </c>
      <c r="Z178" s="620">
        <v>2.48</v>
      </c>
      <c r="AA178" s="548">
        <f t="shared" si="27"/>
        <v>0.744</v>
      </c>
      <c r="AB178" s="301">
        <f t="shared" si="25"/>
        <v>2.2661290322580645</v>
      </c>
      <c r="AC178" s="347"/>
    </row>
    <row r="179" spans="1:29" ht="15" customHeight="1">
      <c r="A179" s="84"/>
      <c r="B179" s="655"/>
      <c r="C179" s="287" t="s">
        <v>459</v>
      </c>
      <c r="D179" s="288"/>
      <c r="E179" s="309">
        <v>2005</v>
      </c>
      <c r="F179" s="306" t="s">
        <v>375</v>
      </c>
      <c r="G179" s="656">
        <v>10</v>
      </c>
      <c r="H179" s="666">
        <v>10</v>
      </c>
      <c r="I179" s="623">
        <f t="shared" si="26"/>
        <v>1</v>
      </c>
      <c r="J179" s="728" t="str">
        <f>+J176</f>
        <v>Cibogo, Ciherang, Cigeulis, IR 64, IR-80, Way Apo</v>
      </c>
      <c r="K179" s="550" t="s">
        <v>379</v>
      </c>
      <c r="L179" s="661" t="s">
        <v>500</v>
      </c>
      <c r="M179" s="296" t="s">
        <v>190</v>
      </c>
      <c r="N179" s="296" t="s">
        <v>356</v>
      </c>
      <c r="O179" s="667" t="str">
        <f>+O177</f>
        <v>2-3</v>
      </c>
      <c r="P179" s="550">
        <f>+P180</f>
        <v>10</v>
      </c>
      <c r="Q179" s="550">
        <f>+Q180</f>
        <v>4</v>
      </c>
      <c r="R179" s="550">
        <v>135</v>
      </c>
      <c r="S179" s="297">
        <v>0</v>
      </c>
      <c r="T179" s="297">
        <v>0</v>
      </c>
      <c r="U179" s="297">
        <v>0</v>
      </c>
      <c r="V179" s="550">
        <v>200</v>
      </c>
      <c r="W179" s="297">
        <v>0</v>
      </c>
      <c r="X179" s="664">
        <v>7.52</v>
      </c>
      <c r="Y179" s="300">
        <f t="shared" si="24"/>
        <v>75.19999999999999</v>
      </c>
      <c r="Z179" s="620">
        <v>2.48</v>
      </c>
      <c r="AA179" s="548">
        <f t="shared" si="27"/>
        <v>24.8</v>
      </c>
      <c r="AB179" s="301">
        <f t="shared" si="25"/>
        <v>2.032258064516129</v>
      </c>
      <c r="AC179" s="347"/>
    </row>
    <row r="180" spans="1:29" ht="15" customHeight="1">
      <c r="A180" s="668"/>
      <c r="B180" s="12" t="s">
        <v>460</v>
      </c>
      <c r="C180" s="287" t="s">
        <v>461</v>
      </c>
      <c r="D180" s="288" t="s">
        <v>460</v>
      </c>
      <c r="E180" s="305" t="s">
        <v>161</v>
      </c>
      <c r="F180" s="306" t="s">
        <v>377</v>
      </c>
      <c r="G180" s="656">
        <v>44</v>
      </c>
      <c r="H180" s="657">
        <v>52.18</v>
      </c>
      <c r="I180" s="623">
        <f t="shared" si="26"/>
        <v>1.1859090909090908</v>
      </c>
      <c r="J180" s="729"/>
      <c r="K180" s="550" t="s">
        <v>379</v>
      </c>
      <c r="L180" s="661" t="s">
        <v>454</v>
      </c>
      <c r="M180" s="296" t="s">
        <v>190</v>
      </c>
      <c r="N180" s="296" t="s">
        <v>356</v>
      </c>
      <c r="O180" s="667" t="s">
        <v>455</v>
      </c>
      <c r="P180" s="550">
        <v>10</v>
      </c>
      <c r="Q180" s="550">
        <v>4</v>
      </c>
      <c r="R180" s="550">
        <v>135</v>
      </c>
      <c r="S180" s="450">
        <v>0</v>
      </c>
      <c r="T180" s="297">
        <v>0</v>
      </c>
      <c r="U180" s="297">
        <v>0</v>
      </c>
      <c r="V180" s="554">
        <v>200</v>
      </c>
      <c r="W180" s="297">
        <v>0</v>
      </c>
      <c r="X180" s="620">
        <v>5.85</v>
      </c>
      <c r="Y180" s="300">
        <f t="shared" si="24"/>
        <v>305.253</v>
      </c>
      <c r="Z180" s="620">
        <v>2.48</v>
      </c>
      <c r="AA180" s="548">
        <f t="shared" si="27"/>
        <v>129.4064</v>
      </c>
      <c r="AB180" s="301">
        <f t="shared" si="25"/>
        <v>1.3588709677419355</v>
      </c>
      <c r="AC180" s="347"/>
    </row>
    <row r="181" spans="1:29" ht="15" customHeight="1">
      <c r="A181" s="84"/>
      <c r="B181" s="669"/>
      <c r="C181" s="287" t="s">
        <v>462</v>
      </c>
      <c r="D181" s="288"/>
      <c r="E181" s="309">
        <v>2006</v>
      </c>
      <c r="F181" s="306" t="s">
        <v>375</v>
      </c>
      <c r="G181" s="670">
        <v>72</v>
      </c>
      <c r="H181" s="666">
        <v>74</v>
      </c>
      <c r="I181" s="623">
        <f t="shared" si="26"/>
        <v>1.0277777777777777</v>
      </c>
      <c r="J181" s="671" t="s">
        <v>463</v>
      </c>
      <c r="K181" s="550" t="s">
        <v>379</v>
      </c>
      <c r="L181" s="661" t="s">
        <v>454</v>
      </c>
      <c r="M181" s="296" t="s">
        <v>190</v>
      </c>
      <c r="N181" s="296" t="s">
        <v>356</v>
      </c>
      <c r="O181" s="667" t="s">
        <v>455</v>
      </c>
      <c r="P181" s="550">
        <v>10</v>
      </c>
      <c r="Q181" s="550">
        <v>4</v>
      </c>
      <c r="R181" s="550">
        <v>135</v>
      </c>
      <c r="S181" s="297">
        <v>0</v>
      </c>
      <c r="T181" s="297">
        <v>0</v>
      </c>
      <c r="U181" s="297">
        <v>0</v>
      </c>
      <c r="V181" s="550">
        <v>200</v>
      </c>
      <c r="W181" s="297">
        <v>0</v>
      </c>
      <c r="X181" s="620">
        <v>7.65</v>
      </c>
      <c r="Y181" s="300">
        <f t="shared" si="24"/>
        <v>566.1</v>
      </c>
      <c r="Z181" s="620">
        <v>2.83</v>
      </c>
      <c r="AA181" s="548">
        <f t="shared" si="27"/>
        <v>209.42000000000002</v>
      </c>
      <c r="AB181" s="301">
        <f t="shared" si="25"/>
        <v>1.7031802120141344</v>
      </c>
      <c r="AC181" s="347"/>
    </row>
    <row r="182" spans="1:29" ht="15" customHeight="1">
      <c r="A182" s="84"/>
      <c r="B182" s="437">
        <v>3</v>
      </c>
      <c r="C182" s="287" t="s">
        <v>464</v>
      </c>
      <c r="D182" s="288" t="s">
        <v>465</v>
      </c>
      <c r="E182" s="305" t="s">
        <v>449</v>
      </c>
      <c r="F182" s="306" t="s">
        <v>377</v>
      </c>
      <c r="G182" s="656">
        <v>2</v>
      </c>
      <c r="H182" s="657">
        <v>0.3</v>
      </c>
      <c r="I182" s="623">
        <f t="shared" si="26"/>
        <v>0.15</v>
      </c>
      <c r="J182" s="558" t="s">
        <v>466</v>
      </c>
      <c r="K182" s="550" t="s">
        <v>379</v>
      </c>
      <c r="L182" s="661" t="s">
        <v>454</v>
      </c>
      <c r="M182" s="296" t="s">
        <v>190</v>
      </c>
      <c r="N182" s="296" t="s">
        <v>356</v>
      </c>
      <c r="O182" s="667" t="s">
        <v>455</v>
      </c>
      <c r="P182" s="550">
        <v>10</v>
      </c>
      <c r="Q182" s="550">
        <v>4</v>
      </c>
      <c r="R182" s="550">
        <v>135</v>
      </c>
      <c r="S182" s="297">
        <v>0</v>
      </c>
      <c r="T182" s="297">
        <v>0</v>
      </c>
      <c r="U182" s="297">
        <v>0</v>
      </c>
      <c r="V182" s="554">
        <v>200</v>
      </c>
      <c r="W182" s="297">
        <v>0</v>
      </c>
      <c r="X182" s="620">
        <v>7.52</v>
      </c>
      <c r="Y182" s="300">
        <f t="shared" si="24"/>
        <v>2.256</v>
      </c>
      <c r="Z182" s="620">
        <v>2.48</v>
      </c>
      <c r="AA182" s="548">
        <f t="shared" si="27"/>
        <v>0.744</v>
      </c>
      <c r="AB182" s="301">
        <f t="shared" si="25"/>
        <v>2.032258064516129</v>
      </c>
      <c r="AC182" s="347"/>
    </row>
    <row r="183" spans="1:29" ht="15" customHeight="1">
      <c r="A183" s="84"/>
      <c r="B183" s="655"/>
      <c r="C183" s="287" t="s">
        <v>467</v>
      </c>
      <c r="D183" s="288"/>
      <c r="E183" s="309">
        <v>2005</v>
      </c>
      <c r="F183" s="306" t="s">
        <v>375</v>
      </c>
      <c r="G183" s="665">
        <v>4</v>
      </c>
      <c r="H183" s="666">
        <v>2.6</v>
      </c>
      <c r="I183" s="623">
        <f t="shared" si="26"/>
        <v>0.65</v>
      </c>
      <c r="J183" s="558" t="s">
        <v>468</v>
      </c>
      <c r="K183" s="550" t="s">
        <v>379</v>
      </c>
      <c r="L183" s="661" t="s">
        <v>454</v>
      </c>
      <c r="M183" s="296" t="s">
        <v>190</v>
      </c>
      <c r="N183" s="296" t="s">
        <v>356</v>
      </c>
      <c r="O183" s="667" t="s">
        <v>455</v>
      </c>
      <c r="P183" s="550">
        <v>10</v>
      </c>
      <c r="Q183" s="550">
        <v>4</v>
      </c>
      <c r="R183" s="550">
        <v>135</v>
      </c>
      <c r="S183" s="297">
        <v>0</v>
      </c>
      <c r="T183" s="297">
        <v>0</v>
      </c>
      <c r="U183" s="297">
        <v>0</v>
      </c>
      <c r="V183" s="551">
        <v>200</v>
      </c>
      <c r="W183" s="297">
        <v>0</v>
      </c>
      <c r="X183" s="620">
        <v>4.5</v>
      </c>
      <c r="Y183" s="300">
        <f t="shared" si="24"/>
        <v>11.700000000000001</v>
      </c>
      <c r="Z183" s="620">
        <v>2.48</v>
      </c>
      <c r="AA183" s="548">
        <f t="shared" si="27"/>
        <v>6.448</v>
      </c>
      <c r="AB183" s="301">
        <f t="shared" si="25"/>
        <v>0.814516129032258</v>
      </c>
      <c r="AC183" s="347"/>
    </row>
    <row r="184" spans="1:29" ht="15" customHeight="1">
      <c r="A184" s="668"/>
      <c r="B184" s="12" t="s">
        <v>460</v>
      </c>
      <c r="C184" s="287" t="s">
        <v>469</v>
      </c>
      <c r="D184" s="288" t="s">
        <v>460</v>
      </c>
      <c r="E184" s="305" t="s">
        <v>161</v>
      </c>
      <c r="F184" s="306" t="s">
        <v>377</v>
      </c>
      <c r="G184" s="670">
        <v>7</v>
      </c>
      <c r="H184" s="672">
        <v>8.5</v>
      </c>
      <c r="I184" s="623">
        <f t="shared" si="26"/>
        <v>1.2142857142857142</v>
      </c>
      <c r="J184" s="559" t="str">
        <f>+J183</f>
        <v>Cibogo, Cigeulis</v>
      </c>
      <c r="K184" s="550" t="s">
        <v>379</v>
      </c>
      <c r="L184" s="661" t="s">
        <v>454</v>
      </c>
      <c r="M184" s="296" t="s">
        <v>190</v>
      </c>
      <c r="N184" s="296" t="s">
        <v>356</v>
      </c>
      <c r="O184" s="667" t="s">
        <v>455</v>
      </c>
      <c r="P184" s="550">
        <v>10</v>
      </c>
      <c r="Q184" s="550">
        <v>4</v>
      </c>
      <c r="R184" s="550">
        <v>135</v>
      </c>
      <c r="S184" s="297">
        <v>0</v>
      </c>
      <c r="T184" s="297">
        <v>0</v>
      </c>
      <c r="U184" s="297">
        <v>0</v>
      </c>
      <c r="V184" s="550">
        <v>200</v>
      </c>
      <c r="W184" s="297">
        <v>0</v>
      </c>
      <c r="X184" s="620">
        <v>6.98</v>
      </c>
      <c r="Y184" s="300">
        <f t="shared" si="24"/>
        <v>59.330000000000005</v>
      </c>
      <c r="Z184" s="620">
        <v>2.48</v>
      </c>
      <c r="AA184" s="548">
        <f t="shared" si="27"/>
        <v>21.08</v>
      </c>
      <c r="AB184" s="301">
        <f t="shared" si="25"/>
        <v>1.8145161290322585</v>
      </c>
      <c r="AC184" s="347"/>
    </row>
    <row r="185" spans="1:29" ht="15" customHeight="1">
      <c r="A185" s="84"/>
      <c r="B185" s="669"/>
      <c r="C185" s="287" t="s">
        <v>470</v>
      </c>
      <c r="D185" s="288"/>
      <c r="E185" s="309">
        <v>2006</v>
      </c>
      <c r="F185" s="306" t="s">
        <v>375</v>
      </c>
      <c r="G185" s="670">
        <v>7</v>
      </c>
      <c r="H185" s="672">
        <v>8.5</v>
      </c>
      <c r="I185" s="623">
        <f t="shared" si="26"/>
        <v>1.2142857142857142</v>
      </c>
      <c r="J185" s="558" t="s">
        <v>471</v>
      </c>
      <c r="K185" s="550" t="s">
        <v>379</v>
      </c>
      <c r="L185" s="661" t="s">
        <v>454</v>
      </c>
      <c r="M185" s="296" t="s">
        <v>190</v>
      </c>
      <c r="N185" s="296" t="s">
        <v>356</v>
      </c>
      <c r="O185" s="667" t="s">
        <v>455</v>
      </c>
      <c r="P185" s="550">
        <v>10</v>
      </c>
      <c r="Q185" s="550">
        <v>4</v>
      </c>
      <c r="R185" s="550">
        <v>135</v>
      </c>
      <c r="S185" s="297">
        <v>0</v>
      </c>
      <c r="T185" s="297">
        <v>0</v>
      </c>
      <c r="U185" s="297">
        <v>0</v>
      </c>
      <c r="V185" s="553">
        <v>200</v>
      </c>
      <c r="W185" s="297">
        <v>0</v>
      </c>
      <c r="X185" s="620">
        <v>7.65</v>
      </c>
      <c r="Y185" s="300">
        <f t="shared" si="24"/>
        <v>65.025</v>
      </c>
      <c r="Z185" s="620">
        <v>2.93</v>
      </c>
      <c r="AA185" s="548">
        <f t="shared" si="27"/>
        <v>24.905</v>
      </c>
      <c r="AB185" s="301">
        <f t="shared" si="25"/>
        <v>1.6109215017064846</v>
      </c>
      <c r="AC185" s="347"/>
    </row>
    <row r="186" spans="1:29" ht="15" customHeight="1">
      <c r="A186" s="84"/>
      <c r="B186" s="437">
        <v>4</v>
      </c>
      <c r="C186" s="287" t="s">
        <v>472</v>
      </c>
      <c r="D186" s="288" t="s">
        <v>465</v>
      </c>
      <c r="E186" s="309">
        <v>2005</v>
      </c>
      <c r="F186" s="306" t="s">
        <v>375</v>
      </c>
      <c r="G186" s="656">
        <v>2</v>
      </c>
      <c r="H186" s="672">
        <v>1.5</v>
      </c>
      <c r="I186" s="623">
        <f t="shared" si="26"/>
        <v>0.75</v>
      </c>
      <c r="J186" s="559" t="str">
        <f>+J184</f>
        <v>Cibogo, Cigeulis</v>
      </c>
      <c r="K186" s="550" t="s">
        <v>379</v>
      </c>
      <c r="L186" s="661" t="s">
        <v>454</v>
      </c>
      <c r="M186" s="296" t="s">
        <v>190</v>
      </c>
      <c r="N186" s="296" t="s">
        <v>356</v>
      </c>
      <c r="O186" s="667" t="s">
        <v>455</v>
      </c>
      <c r="P186" s="550">
        <v>10</v>
      </c>
      <c r="Q186" s="550">
        <v>4</v>
      </c>
      <c r="R186" s="550">
        <v>135</v>
      </c>
      <c r="S186" s="297">
        <v>0</v>
      </c>
      <c r="T186" s="297">
        <v>0</v>
      </c>
      <c r="U186" s="297">
        <v>0</v>
      </c>
      <c r="V186" s="554">
        <v>200</v>
      </c>
      <c r="W186" s="297">
        <v>0</v>
      </c>
      <c r="X186" s="620">
        <v>6.3</v>
      </c>
      <c r="Y186" s="300">
        <f t="shared" si="24"/>
        <v>9.45</v>
      </c>
      <c r="Z186" s="620">
        <v>2.48</v>
      </c>
      <c r="AA186" s="548">
        <f t="shared" si="27"/>
        <v>3.7199999999999998</v>
      </c>
      <c r="AB186" s="301">
        <f t="shared" si="25"/>
        <v>1.540322580645161</v>
      </c>
      <c r="AC186" s="347"/>
    </row>
    <row r="187" spans="1:29" ht="15" customHeight="1">
      <c r="A187" s="84"/>
      <c r="B187" s="12" t="s">
        <v>460</v>
      </c>
      <c r="C187" s="287" t="s">
        <v>473</v>
      </c>
      <c r="D187" s="288" t="s">
        <v>460</v>
      </c>
      <c r="E187" s="305" t="s">
        <v>161</v>
      </c>
      <c r="F187" s="306" t="s">
        <v>377</v>
      </c>
      <c r="G187" s="659">
        <v>3</v>
      </c>
      <c r="H187" s="657">
        <v>3.5</v>
      </c>
      <c r="I187" s="623">
        <f t="shared" si="26"/>
        <v>1.1666666666666667</v>
      </c>
      <c r="J187" s="559" t="str">
        <f>+J186</f>
        <v>Cibogo, Cigeulis</v>
      </c>
      <c r="K187" s="550" t="s">
        <v>379</v>
      </c>
      <c r="L187" s="661" t="s">
        <v>454</v>
      </c>
      <c r="M187" s="296" t="s">
        <v>190</v>
      </c>
      <c r="N187" s="296" t="s">
        <v>356</v>
      </c>
      <c r="O187" s="667" t="s">
        <v>455</v>
      </c>
      <c r="P187" s="550">
        <v>10</v>
      </c>
      <c r="Q187" s="550">
        <v>4</v>
      </c>
      <c r="R187" s="550">
        <v>135</v>
      </c>
      <c r="S187" s="297">
        <v>0</v>
      </c>
      <c r="T187" s="297">
        <v>0</v>
      </c>
      <c r="U187" s="297">
        <v>0</v>
      </c>
      <c r="V187" s="551">
        <v>200</v>
      </c>
      <c r="W187" s="297">
        <v>0</v>
      </c>
      <c r="X187" s="620">
        <v>4.73</v>
      </c>
      <c r="Y187" s="300">
        <f t="shared" si="24"/>
        <v>16.555</v>
      </c>
      <c r="Z187" s="620">
        <v>2.48</v>
      </c>
      <c r="AA187" s="548">
        <f t="shared" si="27"/>
        <v>8.68</v>
      </c>
      <c r="AB187" s="301">
        <f t="shared" si="25"/>
        <v>0.9072580645161292</v>
      </c>
      <c r="AC187" s="347"/>
    </row>
    <row r="188" spans="1:29" ht="15" customHeight="1">
      <c r="A188" s="84"/>
      <c r="B188" s="655"/>
      <c r="C188" s="673" t="s">
        <v>474</v>
      </c>
      <c r="D188" s="512"/>
      <c r="E188" s="674">
        <v>2006</v>
      </c>
      <c r="F188" s="514" t="s">
        <v>375</v>
      </c>
      <c r="G188" s="659">
        <v>7</v>
      </c>
      <c r="H188" s="666">
        <v>4</v>
      </c>
      <c r="I188" s="623">
        <f t="shared" si="26"/>
        <v>0.5714285714285714</v>
      </c>
      <c r="J188" s="561" t="s">
        <v>475</v>
      </c>
      <c r="K188" s="554" t="str">
        <f>+K187</f>
        <v>F</v>
      </c>
      <c r="L188" s="661" t="s">
        <v>454</v>
      </c>
      <c r="M188" s="296" t="s">
        <v>190</v>
      </c>
      <c r="N188" s="296" t="s">
        <v>356</v>
      </c>
      <c r="O188" s="667" t="s">
        <v>455</v>
      </c>
      <c r="P188" s="550">
        <v>10</v>
      </c>
      <c r="Q188" s="550">
        <v>4</v>
      </c>
      <c r="R188" s="550">
        <v>135</v>
      </c>
      <c r="S188" s="297">
        <v>0</v>
      </c>
      <c r="T188" s="297">
        <v>0</v>
      </c>
      <c r="U188" s="297">
        <v>0</v>
      </c>
      <c r="V188" s="550">
        <v>200</v>
      </c>
      <c r="W188" s="297">
        <v>0</v>
      </c>
      <c r="X188" s="620">
        <v>6.75</v>
      </c>
      <c r="Y188" s="300">
        <f t="shared" si="24"/>
        <v>27</v>
      </c>
      <c r="Z188" s="620">
        <v>2.93</v>
      </c>
      <c r="AA188" s="548">
        <f t="shared" si="27"/>
        <v>11.72</v>
      </c>
      <c r="AB188" s="301">
        <f t="shared" si="25"/>
        <v>1.303754266211604</v>
      </c>
      <c r="AC188" s="347"/>
    </row>
    <row r="189" spans="1:29" ht="15" customHeight="1">
      <c r="A189" s="84"/>
      <c r="B189" s="437">
        <v>5</v>
      </c>
      <c r="C189" s="287" t="s">
        <v>476</v>
      </c>
      <c r="D189" s="288" t="s">
        <v>71</v>
      </c>
      <c r="E189" s="305" t="s">
        <v>161</v>
      </c>
      <c r="F189" s="306" t="s">
        <v>377</v>
      </c>
      <c r="G189" s="292">
        <v>1</v>
      </c>
      <c r="H189" s="620">
        <v>1.8</v>
      </c>
      <c r="I189" s="623">
        <f t="shared" si="26"/>
        <v>1.8</v>
      </c>
      <c r="J189" s="293" t="s">
        <v>15</v>
      </c>
      <c r="K189" s="295" t="s">
        <v>379</v>
      </c>
      <c r="L189" s="661" t="s">
        <v>454</v>
      </c>
      <c r="M189" s="296" t="s">
        <v>190</v>
      </c>
      <c r="N189" s="296" t="s">
        <v>356</v>
      </c>
      <c r="O189" s="667" t="s">
        <v>455</v>
      </c>
      <c r="P189" s="550">
        <v>10</v>
      </c>
      <c r="Q189" s="550">
        <v>4</v>
      </c>
      <c r="R189" s="550">
        <v>135</v>
      </c>
      <c r="S189" s="297">
        <v>0</v>
      </c>
      <c r="T189" s="297">
        <v>0</v>
      </c>
      <c r="U189" s="297">
        <v>0</v>
      </c>
      <c r="V189" s="554">
        <v>200</v>
      </c>
      <c r="W189" s="450">
        <v>0</v>
      </c>
      <c r="X189" s="621">
        <v>9.36</v>
      </c>
      <c r="Y189" s="300">
        <f t="shared" si="24"/>
        <v>16.848</v>
      </c>
      <c r="Z189" s="621">
        <v>4.5</v>
      </c>
      <c r="AA189" s="548">
        <f t="shared" si="27"/>
        <v>8.1</v>
      </c>
      <c r="AB189" s="452">
        <f t="shared" si="25"/>
        <v>1.08</v>
      </c>
      <c r="AC189" s="540"/>
    </row>
    <row r="190" spans="1:29" ht="15" customHeight="1">
      <c r="A190" s="84"/>
      <c r="B190" s="669"/>
      <c r="C190" s="675" t="s">
        <v>477</v>
      </c>
      <c r="D190" s="447" t="s">
        <v>478</v>
      </c>
      <c r="E190" s="444">
        <v>2006</v>
      </c>
      <c r="F190" s="445" t="s">
        <v>375</v>
      </c>
      <c r="G190" s="446">
        <v>12</v>
      </c>
      <c r="H190" s="621">
        <v>14.2</v>
      </c>
      <c r="I190" s="623">
        <f t="shared" si="26"/>
        <v>1.1833333333333333</v>
      </c>
      <c r="J190" s="293" t="s">
        <v>475</v>
      </c>
      <c r="K190" s="295" t="s">
        <v>379</v>
      </c>
      <c r="L190" s="661" t="s">
        <v>454</v>
      </c>
      <c r="M190" s="296" t="s">
        <v>190</v>
      </c>
      <c r="N190" s="296" t="s">
        <v>356</v>
      </c>
      <c r="O190" s="667" t="s">
        <v>455</v>
      </c>
      <c r="P190" s="550">
        <v>10</v>
      </c>
      <c r="Q190" s="550">
        <v>4</v>
      </c>
      <c r="R190" s="550">
        <v>135</v>
      </c>
      <c r="S190" s="450">
        <v>0</v>
      </c>
      <c r="T190" s="297">
        <v>0</v>
      </c>
      <c r="U190" s="297">
        <v>0</v>
      </c>
      <c r="V190" s="550">
        <v>200</v>
      </c>
      <c r="W190" s="297">
        <v>0</v>
      </c>
      <c r="X190" s="620">
        <v>6.53</v>
      </c>
      <c r="Y190" s="300">
        <f t="shared" si="24"/>
        <v>92.726</v>
      </c>
      <c r="Z190" s="620">
        <v>3.6</v>
      </c>
      <c r="AA190" s="548">
        <f t="shared" si="27"/>
        <v>51.12</v>
      </c>
      <c r="AB190" s="301">
        <f t="shared" si="25"/>
        <v>0.8138888888888889</v>
      </c>
      <c r="AC190" s="347"/>
    </row>
    <row r="191" spans="1:29" ht="15" customHeight="1">
      <c r="A191" s="85"/>
      <c r="B191" s="340">
        <v>6</v>
      </c>
      <c r="C191" s="287" t="s">
        <v>479</v>
      </c>
      <c r="D191" s="288" t="s">
        <v>72</v>
      </c>
      <c r="E191" s="309">
        <v>2006</v>
      </c>
      <c r="F191" s="306" t="s">
        <v>375</v>
      </c>
      <c r="G191" s="292">
        <v>1</v>
      </c>
      <c r="H191" s="620">
        <v>0.58</v>
      </c>
      <c r="I191" s="623">
        <f t="shared" si="26"/>
        <v>0.58</v>
      </c>
      <c r="J191" s="556" t="s">
        <v>480</v>
      </c>
      <c r="K191" s="539" t="s">
        <v>379</v>
      </c>
      <c r="L191" s="661" t="s">
        <v>454</v>
      </c>
      <c r="M191" s="296" t="s">
        <v>190</v>
      </c>
      <c r="N191" s="296" t="s">
        <v>356</v>
      </c>
      <c r="O191" s="667" t="s">
        <v>455</v>
      </c>
      <c r="P191" s="550">
        <v>10</v>
      </c>
      <c r="Q191" s="550">
        <v>4</v>
      </c>
      <c r="R191" s="550">
        <v>135</v>
      </c>
      <c r="S191" s="297">
        <v>0</v>
      </c>
      <c r="T191" s="297">
        <v>0</v>
      </c>
      <c r="U191" s="297">
        <v>0</v>
      </c>
      <c r="V191" s="551">
        <v>200</v>
      </c>
      <c r="W191" s="297">
        <v>0</v>
      </c>
      <c r="X191" s="620">
        <v>6.95</v>
      </c>
      <c r="Y191" s="300">
        <f t="shared" si="24"/>
        <v>4.031</v>
      </c>
      <c r="Z191" s="620">
        <v>3.6</v>
      </c>
      <c r="AA191" s="548">
        <f t="shared" si="27"/>
        <v>2.088</v>
      </c>
      <c r="AB191" s="301">
        <f t="shared" si="25"/>
        <v>0.9305555555555556</v>
      </c>
      <c r="AC191" s="347"/>
    </row>
    <row r="192" spans="1:29" ht="15" customHeight="1">
      <c r="A192" s="730" t="s">
        <v>397</v>
      </c>
      <c r="B192" s="731"/>
      <c r="C192" s="731"/>
      <c r="D192" s="239"/>
      <c r="E192" s="240"/>
      <c r="F192" s="241"/>
      <c r="G192" s="416">
        <f>SUM(G174:G191)</f>
        <v>280</v>
      </c>
      <c r="H192" s="242">
        <f>SUM(H174:H191)</f>
        <v>305.06</v>
      </c>
      <c r="I192" s="624">
        <f t="shared" si="26"/>
        <v>1.0895</v>
      </c>
      <c r="J192" s="541"/>
      <c r="K192" s="541"/>
      <c r="L192" s="541"/>
      <c r="M192" s="542"/>
      <c r="N192" s="543"/>
      <c r="O192" s="225"/>
      <c r="P192" s="225"/>
      <c r="Q192" s="225"/>
      <c r="R192" s="225"/>
      <c r="S192" s="225"/>
      <c r="T192" s="225"/>
      <c r="U192" s="225"/>
      <c r="V192" s="224"/>
      <c r="W192" s="225"/>
      <c r="X192" s="626">
        <f>Y192/H192</f>
        <v>7.077229069691209</v>
      </c>
      <c r="Y192" s="412">
        <f>SUM(Y174:Y191)</f>
        <v>2158.9795000000004</v>
      </c>
      <c r="Z192" s="626">
        <f>AA192/H192</f>
        <v>2.748355733298368</v>
      </c>
      <c r="AA192" s="412">
        <f>SUM(AA174:AA191)</f>
        <v>838.4134000000001</v>
      </c>
      <c r="AB192" s="245">
        <f>X192/Z192-1</f>
        <v>1.5750775214232022</v>
      </c>
      <c r="AC192" s="250"/>
    </row>
    <row r="193" spans="1:29" ht="20.25" customHeight="1">
      <c r="A193" s="753" t="s">
        <v>91</v>
      </c>
      <c r="B193" s="754"/>
      <c r="C193" s="754"/>
      <c r="D193" s="755"/>
      <c r="E193" s="276"/>
      <c r="F193" s="277"/>
      <c r="G193" s="417">
        <f>G11+G92+G121+G149+G164+G168+G172+G192</f>
        <v>12133</v>
      </c>
      <c r="H193" s="278">
        <f>H11+H92+H121+H149+H164+H168+H172+H192</f>
        <v>9429.099</v>
      </c>
      <c r="I193" s="625">
        <f>H193/G193</f>
        <v>0.777144894090497</v>
      </c>
      <c r="J193" s="279"/>
      <c r="K193" s="280"/>
      <c r="L193" s="280"/>
      <c r="M193" s="281"/>
      <c r="N193" s="281"/>
      <c r="O193" s="282"/>
      <c r="P193" s="282"/>
      <c r="Q193" s="282"/>
      <c r="R193" s="282"/>
      <c r="S193" s="282"/>
      <c r="T193" s="282"/>
      <c r="U193" s="282"/>
      <c r="V193" s="282"/>
      <c r="W193" s="537"/>
      <c r="X193" s="627">
        <f>Y193/H193</f>
        <v>7.610819774296568</v>
      </c>
      <c r="Y193" s="546">
        <f>Y11+Y92+Y121+Y149+Y164+Y168+Y172+Y192</f>
        <v>71763.173123</v>
      </c>
      <c r="Z193" s="627">
        <f>AA193/H193</f>
        <v>4.2748379032104316</v>
      </c>
      <c r="AA193" s="546">
        <f>AA11+AA92+AA121+AA149+AA164+AA168+AA172+AA192</f>
        <v>40307.869798323576</v>
      </c>
      <c r="AB193" s="284">
        <f>X193/Z193-1</f>
        <v>0.7803762263314808</v>
      </c>
      <c r="AC193" s="285"/>
    </row>
    <row r="194" spans="1:28" ht="15" customHeight="1">
      <c r="A194" s="26" t="s">
        <v>131</v>
      </c>
      <c r="B194" s="26"/>
      <c r="C194" s="27"/>
      <c r="D194" s="27"/>
      <c r="E194" s="27"/>
      <c r="F194" s="27"/>
      <c r="G194" s="24"/>
      <c r="H194" s="23"/>
      <c r="I194" s="24"/>
      <c r="J194" s="25"/>
      <c r="K194" s="215"/>
      <c r="L194" s="215"/>
      <c r="W194" s="538"/>
      <c r="X194" s="25"/>
      <c r="Y194" s="271"/>
      <c r="Z194" s="25"/>
      <c r="AA194" s="271"/>
      <c r="AB194" s="20"/>
    </row>
    <row r="195" spans="1:23" ht="15" customHeight="1">
      <c r="A195" s="217"/>
      <c r="B195" s="14" t="s">
        <v>196</v>
      </c>
      <c r="C195" s="13" t="s">
        <v>433</v>
      </c>
      <c r="D195" s="13"/>
      <c r="E195" s="218"/>
      <c r="F195" s="15"/>
      <c r="G195" s="13"/>
      <c r="H195" s="16"/>
      <c r="I195" s="13"/>
      <c r="W195" s="538"/>
    </row>
    <row r="196" spans="1:23" ht="15" customHeight="1">
      <c r="A196" s="217"/>
      <c r="B196" s="14" t="s">
        <v>341</v>
      </c>
      <c r="C196" s="13" t="s">
        <v>484</v>
      </c>
      <c r="D196" s="13"/>
      <c r="E196" s="218"/>
      <c r="F196" s="15"/>
      <c r="G196" s="13"/>
      <c r="H196" s="16"/>
      <c r="I196" s="13"/>
      <c r="W196" s="538"/>
    </row>
    <row r="197" spans="1:9" ht="15" customHeight="1">
      <c r="A197" s="217"/>
      <c r="B197" s="14" t="s">
        <v>197</v>
      </c>
      <c r="C197" s="13" t="s">
        <v>434</v>
      </c>
      <c r="D197" s="13"/>
      <c r="E197" s="218"/>
      <c r="F197" s="15"/>
      <c r="G197" s="13"/>
      <c r="H197" s="16"/>
      <c r="I197" s="13"/>
    </row>
    <row r="198" spans="1:9" ht="15" customHeight="1">
      <c r="A198" s="217"/>
      <c r="B198" s="14" t="s">
        <v>198</v>
      </c>
      <c r="C198" s="13" t="s">
        <v>435</v>
      </c>
      <c r="D198" s="13"/>
      <c r="E198" s="218"/>
      <c r="F198" s="15"/>
      <c r="G198" s="13"/>
      <c r="H198" s="16"/>
      <c r="I198" s="13"/>
    </row>
    <row r="199" spans="1:9" ht="15" customHeight="1">
      <c r="A199" s="217"/>
      <c r="B199" s="14" t="s">
        <v>359</v>
      </c>
      <c r="C199" s="13" t="s">
        <v>512</v>
      </c>
      <c r="D199" s="13"/>
      <c r="E199" s="218"/>
      <c r="F199" s="15"/>
      <c r="G199" s="13"/>
      <c r="H199" s="16"/>
      <c r="I199" s="13"/>
    </row>
    <row r="200" spans="1:9" ht="15" customHeight="1">
      <c r="A200" s="217"/>
      <c r="B200" s="14" t="s">
        <v>360</v>
      </c>
      <c r="C200" s="350" t="s">
        <v>482</v>
      </c>
      <c r="D200" s="13"/>
      <c r="E200" s="218"/>
      <c r="F200" s="15"/>
      <c r="G200" s="13"/>
      <c r="H200" s="16"/>
      <c r="I200" s="13"/>
    </row>
    <row r="201" spans="1:9" ht="16.5">
      <c r="A201" s="217"/>
      <c r="B201" s="14" t="s">
        <v>361</v>
      </c>
      <c r="C201" s="13" t="s">
        <v>327</v>
      </c>
      <c r="D201" s="13"/>
      <c r="E201" s="218"/>
      <c r="F201" s="15"/>
      <c r="G201" s="13"/>
      <c r="H201" s="16"/>
      <c r="I201" s="13"/>
    </row>
    <row r="202" spans="1:9" ht="16.5">
      <c r="A202" s="217"/>
      <c r="B202" s="14" t="s">
        <v>362</v>
      </c>
      <c r="C202" s="216" t="s">
        <v>73</v>
      </c>
      <c r="D202" s="13"/>
      <c r="E202" s="218"/>
      <c r="F202" s="15"/>
      <c r="G202" s="13"/>
      <c r="H202" s="16"/>
      <c r="I202" s="13"/>
    </row>
    <row r="203" spans="1:9" ht="16.5">
      <c r="A203" s="217"/>
      <c r="B203" s="14" t="s">
        <v>338</v>
      </c>
      <c r="C203" s="13" t="s">
        <v>328</v>
      </c>
      <c r="D203" s="13"/>
      <c r="E203" s="218"/>
      <c r="F203" s="15"/>
      <c r="G203" s="13"/>
      <c r="H203" s="16"/>
      <c r="I203" s="13"/>
    </row>
    <row r="204" spans="1:9" ht="16.5">
      <c r="A204" s="217"/>
      <c r="B204" s="14" t="s">
        <v>348</v>
      </c>
      <c r="C204" s="13" t="s">
        <v>199</v>
      </c>
      <c r="D204" s="13"/>
      <c r="E204" s="218"/>
      <c r="F204" s="15"/>
      <c r="G204" s="13"/>
      <c r="H204" s="16"/>
      <c r="I204" s="13"/>
    </row>
    <row r="205" spans="1:9" ht="16.5">
      <c r="A205" s="13"/>
      <c r="B205" s="14" t="s">
        <v>363</v>
      </c>
      <c r="C205" s="13" t="s">
        <v>326</v>
      </c>
      <c r="D205" s="13"/>
      <c r="E205" s="15"/>
      <c r="F205" s="15"/>
      <c r="G205" s="13"/>
      <c r="H205" s="16"/>
      <c r="I205" s="13"/>
    </row>
    <row r="206" spans="1:9" ht="16.5">
      <c r="A206" s="13"/>
      <c r="B206" s="14" t="s">
        <v>422</v>
      </c>
      <c r="C206" s="13" t="s">
        <v>365</v>
      </c>
      <c r="D206" s="13"/>
      <c r="E206" s="15"/>
      <c r="F206" s="15"/>
      <c r="G206" s="13"/>
      <c r="H206" s="16"/>
      <c r="I206" s="13"/>
    </row>
    <row r="207" spans="2:3" ht="16.5">
      <c r="B207" s="14" t="s">
        <v>517</v>
      </c>
      <c r="C207" s="1" t="s">
        <v>518</v>
      </c>
    </row>
  </sheetData>
  <mergeCells count="30">
    <mergeCell ref="AC4:AC6"/>
    <mergeCell ref="M4:M5"/>
    <mergeCell ref="P4:Q4"/>
    <mergeCell ref="A92:C92"/>
    <mergeCell ref="A11:C11"/>
    <mergeCell ref="J8:J9"/>
    <mergeCell ref="N4:O4"/>
    <mergeCell ref="O5:O6"/>
    <mergeCell ref="G4:G6"/>
    <mergeCell ref="A193:D193"/>
    <mergeCell ref="A149:C149"/>
    <mergeCell ref="A164:C164"/>
    <mergeCell ref="A168:C168"/>
    <mergeCell ref="A172:C172"/>
    <mergeCell ref="A2:C2"/>
    <mergeCell ref="X4:AB4"/>
    <mergeCell ref="J4:J6"/>
    <mergeCell ref="A4:C6"/>
    <mergeCell ref="E4:F6"/>
    <mergeCell ref="D4:D6"/>
    <mergeCell ref="K4:L4"/>
    <mergeCell ref="AB5:AB6"/>
    <mergeCell ref="R4:W4"/>
    <mergeCell ref="I5:I6"/>
    <mergeCell ref="J176:J177"/>
    <mergeCell ref="J179:J180"/>
    <mergeCell ref="A192:C192"/>
    <mergeCell ref="H4:I4"/>
    <mergeCell ref="H5:H6"/>
    <mergeCell ref="A121:C121"/>
  </mergeCells>
  <printOptions horizontalCentered="1"/>
  <pageMargins left="0.1968503937007874" right="0" top="0.7874015748031497" bottom="0.5118110236220472" header="0.5118110236220472" footer="0.5118110236220472"/>
  <pageSetup horizontalDpi="300" verticalDpi="300" orientation="landscape" paperSize="9" scale="68" r:id="rId1"/>
  <rowBreaks count="3" manualBreakCount="3">
    <brk id="92" max="255" man="1"/>
    <brk id="137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Shuichi Sato</dc:creator>
  <cp:keywords/>
  <dc:description/>
  <cp:lastModifiedBy>lhf2</cp:lastModifiedBy>
  <cp:lastPrinted>2007-02-28T20:31:16Z</cp:lastPrinted>
  <dcterms:created xsi:type="dcterms:W3CDTF">2005-05-01T04:11:26Z</dcterms:created>
  <dcterms:modified xsi:type="dcterms:W3CDTF">2007-03-17T22:41:29Z</dcterms:modified>
  <cp:category/>
  <cp:version/>
  <cp:contentType/>
  <cp:contentStatus/>
</cp:coreProperties>
</file>